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211.bsv.sanro.tocho.local\26513商工部経営支援課拠点整備担当\★07\03_指定管理者選定（R8～12年度）\05_募集要項\01_作成案\02_産貿\01_確定版\03_付属様式集\"/>
    </mc:Choice>
  </mc:AlternateContent>
  <xr:revisionPtr revIDLastSave="0" documentId="13_ncr:1_{CE9C0B33-E09A-40DC-9A3F-810064615A7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記入要領" sheetId="12" r:id="rId1"/>
    <sheet name="利用料金提案表(浜松町館)" sheetId="11" r:id="rId2"/>
    <sheet name="利用料金提案表(台東館)" sheetId="14" r:id="rId3"/>
  </sheets>
  <definedNames>
    <definedName name="_xlnm.Print_Area" localSheetId="0">記入要領!$A$1:$A$42</definedName>
    <definedName name="_xlnm.Print_Titles" localSheetId="2">'利用料金提案表(台東館)'!$1:$5</definedName>
    <definedName name="_xlnm.Print_Titles" localSheetId="1">'利用料金提案表(浜松町館)'!$1:$5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11" l="1"/>
  <c r="K49" i="14"/>
  <c r="K54" i="14"/>
  <c r="K53" i="14"/>
  <c r="K52" i="14"/>
  <c r="K51" i="14"/>
  <c r="K50" i="14"/>
  <c r="K47" i="14"/>
  <c r="K46" i="14"/>
  <c r="K45" i="14"/>
  <c r="K44" i="14"/>
  <c r="K43" i="14"/>
  <c r="K42" i="14"/>
  <c r="K39" i="14"/>
  <c r="K38" i="14"/>
  <c r="K37" i="14"/>
  <c r="K36" i="14"/>
  <c r="K35" i="14"/>
  <c r="K34" i="14"/>
  <c r="K31" i="14"/>
  <c r="K30" i="14"/>
  <c r="K29" i="14"/>
  <c r="K28" i="14"/>
  <c r="K27" i="14"/>
  <c r="K26" i="14"/>
  <c r="K23" i="14"/>
  <c r="K22" i="14"/>
  <c r="K21" i="14"/>
  <c r="K20" i="14"/>
  <c r="K19" i="14"/>
  <c r="K18" i="14"/>
  <c r="K15" i="14"/>
  <c r="K14" i="14"/>
  <c r="K13" i="14"/>
  <c r="K12" i="14"/>
  <c r="K11" i="14"/>
  <c r="K10" i="14"/>
  <c r="K42" i="11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K61" i="11"/>
  <c r="K60" i="11"/>
  <c r="K59" i="11"/>
  <c r="K58" i="11"/>
  <c r="K57" i="11"/>
  <c r="K56" i="11"/>
  <c r="K54" i="11"/>
  <c r="K53" i="11"/>
  <c r="K52" i="11"/>
  <c r="K51" i="11"/>
  <c r="K50" i="11"/>
  <c r="K49" i="11"/>
  <c r="K47" i="11"/>
  <c r="K46" i="11"/>
  <c r="K45" i="11"/>
  <c r="K44" i="11"/>
  <c r="K43" i="11"/>
  <c r="K39" i="11"/>
  <c r="K38" i="11"/>
  <c r="K37" i="11"/>
  <c r="K36" i="11"/>
  <c r="K35" i="11"/>
  <c r="K34" i="11"/>
  <c r="K31" i="11"/>
  <c r="K30" i="11"/>
  <c r="K29" i="11"/>
  <c r="K28" i="11"/>
  <c r="K27" i="11"/>
  <c r="K26" i="11"/>
  <c r="K23" i="11"/>
  <c r="K22" i="11"/>
  <c r="K21" i="11"/>
  <c r="K20" i="11"/>
  <c r="K19" i="11"/>
  <c r="K18" i="11"/>
  <c r="K15" i="11"/>
  <c r="K14" i="11"/>
  <c r="K13" i="11"/>
  <c r="K12" i="11"/>
  <c r="K11" i="11"/>
  <c r="C73" i="14" l="1"/>
  <c r="C75" i="14"/>
  <c r="K60" i="14"/>
  <c r="J60" i="14"/>
  <c r="J67" i="11"/>
  <c r="J66" i="11"/>
  <c r="J65" i="11"/>
  <c r="J64" i="11"/>
  <c r="J63" i="11"/>
  <c r="J62" i="11" l="1"/>
  <c r="J55" i="11"/>
  <c r="J48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61" i="11" l="1"/>
  <c r="J60" i="11"/>
  <c r="J59" i="11"/>
  <c r="J58" i="11"/>
  <c r="J57" i="11"/>
  <c r="J56" i="11"/>
  <c r="J54" i="11"/>
  <c r="J53" i="11"/>
  <c r="J52" i="11"/>
  <c r="J51" i="11"/>
  <c r="J50" i="11"/>
  <c r="J49" i="11"/>
  <c r="J47" i="11"/>
  <c r="J46" i="11"/>
  <c r="J45" i="11"/>
  <c r="J44" i="11"/>
  <c r="J43" i="11"/>
  <c r="J42" i="11"/>
  <c r="J15" i="11"/>
  <c r="J14" i="11"/>
  <c r="J13" i="11"/>
  <c r="J12" i="11"/>
  <c r="J11" i="11"/>
  <c r="J10" i="11"/>
  <c r="J68" i="11" l="1"/>
  <c r="C81" i="11"/>
  <c r="C83" i="11"/>
  <c r="K68" i="11"/>
</calcChain>
</file>

<file path=xl/sharedStrings.xml><?xml version="1.0" encoding="utf-8"?>
<sst xmlns="http://schemas.openxmlformats.org/spreadsheetml/2006/main" count="282" uniqueCount="92">
  <si>
    <t>施設及び附帯設備</t>
    <rPh sb="0" eb="2">
      <t>シセツ</t>
    </rPh>
    <rPh sb="2" eb="3">
      <t>オヨ</t>
    </rPh>
    <rPh sb="4" eb="6">
      <t>フタイ</t>
    </rPh>
    <rPh sb="6" eb="8">
      <t>セツビ</t>
    </rPh>
    <phoneticPr fontId="2"/>
  </si>
  <si>
    <t>利用料金</t>
    <rPh sb="0" eb="2">
      <t>リヨウ</t>
    </rPh>
    <rPh sb="2" eb="4">
      <t>リョウキン</t>
    </rPh>
    <phoneticPr fontId="2"/>
  </si>
  <si>
    <t>時間外利用1時間につき</t>
    <rPh sb="0" eb="3">
      <t>ジカンガイ</t>
    </rPh>
    <rPh sb="3" eb="5">
      <t>リヨウ</t>
    </rPh>
    <rPh sb="6" eb="8">
      <t>ジカン</t>
    </rPh>
    <phoneticPr fontId="2"/>
  </si>
  <si>
    <t>1.施設</t>
    <rPh sb="2" eb="4">
      <t>シセツ</t>
    </rPh>
    <phoneticPr fontId="2"/>
  </si>
  <si>
    <t>⑵　会議室</t>
    <rPh sb="2" eb="5">
      <t>カイギシツ</t>
    </rPh>
    <phoneticPr fontId="2"/>
  </si>
  <si>
    <t>⑴　展示台</t>
    <rPh sb="2" eb="4">
      <t>テンジ</t>
    </rPh>
    <rPh sb="4" eb="5">
      <t>ダイ</t>
    </rPh>
    <phoneticPr fontId="2"/>
  </si>
  <si>
    <t>⑵　商談机</t>
    <rPh sb="2" eb="4">
      <t>ショウダン</t>
    </rPh>
    <rPh sb="4" eb="5">
      <t>ツクエ</t>
    </rPh>
    <phoneticPr fontId="2"/>
  </si>
  <si>
    <t>1個1日につき</t>
    <rPh sb="1" eb="2">
      <t>コ</t>
    </rPh>
    <rPh sb="3" eb="4">
      <t>ニチ</t>
    </rPh>
    <phoneticPr fontId="2"/>
  </si>
  <si>
    <t>⑶　商談椅子</t>
    <rPh sb="2" eb="4">
      <t>ショウダン</t>
    </rPh>
    <rPh sb="4" eb="6">
      <t>イス</t>
    </rPh>
    <phoneticPr fontId="2"/>
  </si>
  <si>
    <t>2 附帯設備</t>
    <rPh sb="2" eb="4">
      <t>フタイ</t>
    </rPh>
    <rPh sb="4" eb="6">
      <t>セツビ</t>
    </rPh>
    <phoneticPr fontId="2"/>
  </si>
  <si>
    <t>⑴　展示室</t>
    <rPh sb="2" eb="4">
      <t>テンジ</t>
    </rPh>
    <rPh sb="4" eb="5">
      <t>シツ</t>
    </rPh>
    <phoneticPr fontId="2"/>
  </si>
  <si>
    <t>合　　計</t>
    <rPh sb="0" eb="1">
      <t>ゴウ</t>
    </rPh>
    <rPh sb="3" eb="4">
      <t>ケイ</t>
    </rPh>
    <phoneticPr fontId="2"/>
  </si>
  <si>
    <t>（単位：円）</t>
    <rPh sb="1" eb="3">
      <t>タンイ</t>
    </rPh>
    <rPh sb="4" eb="5">
      <t>エン</t>
    </rPh>
    <phoneticPr fontId="2"/>
  </si>
  <si>
    <t>都納付金</t>
    <rPh sb="0" eb="1">
      <t>ト</t>
    </rPh>
    <rPh sb="1" eb="4">
      <t>ノウフキン</t>
    </rPh>
    <phoneticPr fontId="2"/>
  </si>
  <si>
    <t>(4) 放送設備</t>
    <rPh sb="4" eb="6">
      <t>ホウソウ</t>
    </rPh>
    <rPh sb="6" eb="8">
      <t>セツビ</t>
    </rPh>
    <phoneticPr fontId="2"/>
  </si>
  <si>
    <t>1台1日につき</t>
    <rPh sb="1" eb="2">
      <t>ダイ</t>
    </rPh>
    <rPh sb="3" eb="4">
      <t>ニチ</t>
    </rPh>
    <phoneticPr fontId="2"/>
  </si>
  <si>
    <t>上限単価</t>
    <rPh sb="0" eb="2">
      <t>ジョウゲン</t>
    </rPh>
    <rPh sb="2" eb="4">
      <t>タンカ</t>
    </rPh>
    <phoneticPr fontId="2"/>
  </si>
  <si>
    <t>提案単価
A</t>
    <rPh sb="0" eb="2">
      <t>テイアン</t>
    </rPh>
    <rPh sb="2" eb="4">
      <t>タンカ</t>
    </rPh>
    <phoneticPr fontId="2"/>
  </si>
  <si>
    <t>面積
B（㎡）</t>
    <rPh sb="0" eb="2">
      <t>メンセキ</t>
    </rPh>
    <phoneticPr fontId="2"/>
  </si>
  <si>
    <t>収入見込額
D=A×C</t>
    <rPh sb="0" eb="2">
      <t>シュウニュウ</t>
    </rPh>
    <rPh sb="2" eb="4">
      <t>ミコミ</t>
    </rPh>
    <rPh sb="4" eb="5">
      <t>ガク</t>
    </rPh>
    <phoneticPr fontId="2"/>
  </si>
  <si>
    <t>9～12時</t>
    <rPh sb="4" eb="5">
      <t>トキ</t>
    </rPh>
    <phoneticPr fontId="2"/>
  </si>
  <si>
    <t>　　 認められません。</t>
    <rPh sb="3" eb="4">
      <t>ミト</t>
    </rPh>
    <phoneticPr fontId="2"/>
  </si>
  <si>
    <t>※　貸出施設・設備の種別や貸出単位は、「指定管理者募集要項」及び「管理業務の内容及び基準」のとおりとし、変更</t>
    <rPh sb="2" eb="4">
      <t>カシダシ</t>
    </rPh>
    <rPh sb="4" eb="6">
      <t>シセツ</t>
    </rPh>
    <rPh sb="7" eb="9">
      <t>セツビ</t>
    </rPh>
    <rPh sb="13" eb="15">
      <t>カシダシ</t>
    </rPh>
    <rPh sb="20" eb="22">
      <t>シテイ</t>
    </rPh>
    <rPh sb="22" eb="25">
      <t>カンリシャ</t>
    </rPh>
    <rPh sb="25" eb="27">
      <t>ボシュウ</t>
    </rPh>
    <rPh sb="27" eb="29">
      <t>ヨウコウ</t>
    </rPh>
    <rPh sb="30" eb="31">
      <t>オヨ</t>
    </rPh>
    <rPh sb="33" eb="35">
      <t>カンリ</t>
    </rPh>
    <rPh sb="35" eb="37">
      <t>ギョウム</t>
    </rPh>
    <rPh sb="38" eb="40">
      <t>ナイヨウ</t>
    </rPh>
    <rPh sb="40" eb="41">
      <t>オヨ</t>
    </rPh>
    <rPh sb="42" eb="44">
      <t>キジュン</t>
    </rPh>
    <rPh sb="52" eb="54">
      <t>ヘンコウ</t>
    </rPh>
    <phoneticPr fontId="2"/>
  </si>
  <si>
    <t>　　 （細分化等）はできませんので、ご注意ください。</t>
    <rPh sb="19" eb="21">
      <t>チュウイ</t>
    </rPh>
    <phoneticPr fontId="2"/>
  </si>
  <si>
    <t>　　　　 会議室利用料金及び附帯設備利用料金 の減免による減収額。</t>
    <rPh sb="12" eb="13">
      <t>オヨ</t>
    </rPh>
    <rPh sb="29" eb="31">
      <t>ゲンシュウ</t>
    </rPh>
    <phoneticPr fontId="2"/>
  </si>
  <si>
    <t>2階展示室一室
を利用する場合</t>
    <rPh sb="1" eb="2">
      <t>カイ</t>
    </rPh>
    <rPh sb="2" eb="5">
      <t>テンジシツ</t>
    </rPh>
    <rPh sb="5" eb="7">
      <t>イッシツ</t>
    </rPh>
    <rPh sb="9" eb="11">
      <t>リヨウ</t>
    </rPh>
    <rPh sb="13" eb="15">
      <t>バアイ</t>
    </rPh>
    <phoneticPr fontId="2"/>
  </si>
  <si>
    <t>5階展示室一室
を利用する場合</t>
    <rPh sb="1" eb="2">
      <t>カイ</t>
    </rPh>
    <rPh sb="2" eb="5">
      <t>テンジシツ</t>
    </rPh>
    <rPh sb="5" eb="7">
      <t>イッシツ</t>
    </rPh>
    <rPh sb="9" eb="11">
      <t>リヨウ</t>
    </rPh>
    <rPh sb="13" eb="15">
      <t>バアイ</t>
    </rPh>
    <phoneticPr fontId="2"/>
  </si>
  <si>
    <t>4階展示室一室
を利用する場合</t>
    <rPh sb="1" eb="2">
      <t>カイ</t>
    </rPh>
    <rPh sb="2" eb="5">
      <t>テンジシツ</t>
    </rPh>
    <rPh sb="5" eb="7">
      <t>イッシツ</t>
    </rPh>
    <rPh sb="9" eb="11">
      <t>リヨウ</t>
    </rPh>
    <rPh sb="13" eb="15">
      <t>バアイ</t>
    </rPh>
    <phoneticPr fontId="2"/>
  </si>
  <si>
    <t>3階展示室一室
を利用する場合</t>
    <rPh sb="1" eb="2">
      <t>カイ</t>
    </rPh>
    <rPh sb="2" eb="5">
      <t>テンジシツ</t>
    </rPh>
    <rPh sb="5" eb="7">
      <t>イッシツ</t>
    </rPh>
    <rPh sb="9" eb="11">
      <t>リヨウ</t>
    </rPh>
    <rPh sb="13" eb="15">
      <t>バアイ</t>
    </rPh>
    <phoneticPr fontId="2"/>
  </si>
  <si>
    <t>1日につき</t>
    <rPh sb="1" eb="2">
      <t>ニチ</t>
    </rPh>
    <phoneticPr fontId="2"/>
  </si>
  <si>
    <r>
      <rPr>
        <b/>
        <u/>
        <sz val="11"/>
        <rFont val="ＭＳ Ｐゴシック"/>
        <family val="3"/>
        <charset val="128"/>
      </rPr>
      <t>年間開場日数</t>
    </r>
    <r>
      <rPr>
        <b/>
        <sz val="11"/>
        <rFont val="ＭＳ Ｐゴシック"/>
        <family val="3"/>
        <charset val="128"/>
      </rPr>
      <t>＝</t>
    </r>
    <rPh sb="0" eb="2">
      <t>ネンカン</t>
    </rPh>
    <rPh sb="2" eb="4">
      <t>カイジョウ</t>
    </rPh>
    <rPh sb="4" eb="5">
      <t>ビ</t>
    </rPh>
    <rPh sb="5" eb="6">
      <t>スウ</t>
    </rPh>
    <phoneticPr fontId="2"/>
  </si>
  <si>
    <t>8時間につき</t>
    <rPh sb="1" eb="3">
      <t>ジカン</t>
    </rPh>
    <phoneticPr fontId="2"/>
  </si>
  <si>
    <t>3時間につき</t>
    <rPh sb="1" eb="3">
      <t>ジカン</t>
    </rPh>
    <phoneticPr fontId="2"/>
  </si>
  <si>
    <t>4時間につき</t>
    <rPh sb="1" eb="3">
      <t>ジカン</t>
    </rPh>
    <phoneticPr fontId="2"/>
  </si>
  <si>
    <t>9～17時</t>
    <rPh sb="4" eb="5">
      <t>トキ</t>
    </rPh>
    <phoneticPr fontId="2"/>
  </si>
  <si>
    <t>17～18時</t>
    <rPh sb="5" eb="6">
      <t>トキ</t>
    </rPh>
    <phoneticPr fontId="2"/>
  </si>
  <si>
    <t>18～19時</t>
    <rPh sb="5" eb="6">
      <t>トキ</t>
    </rPh>
    <phoneticPr fontId="2"/>
  </si>
  <si>
    <t>19～20時</t>
    <rPh sb="5" eb="6">
      <t>トキ</t>
    </rPh>
    <phoneticPr fontId="2"/>
  </si>
  <si>
    <t>1時間につき</t>
    <rPh sb="1" eb="3">
      <t>ジカン</t>
    </rPh>
    <phoneticPr fontId="2"/>
  </si>
  <si>
    <t>20～21時</t>
    <rPh sb="5" eb="6">
      <t>トキ</t>
    </rPh>
    <phoneticPr fontId="2"/>
  </si>
  <si>
    <t>貸出単位</t>
    <rPh sb="0" eb="2">
      <t>カシダシ</t>
    </rPh>
    <rPh sb="2" eb="4">
      <t>タンイ</t>
    </rPh>
    <phoneticPr fontId="2"/>
  </si>
  <si>
    <t>※　「計画数 C」欄は、年間の貸出単位数（日数、時間数、個数など。）の事業計画を記入してください。</t>
    <rPh sb="3" eb="5">
      <t>ケイカク</t>
    </rPh>
    <rPh sb="5" eb="6">
      <t>スウ</t>
    </rPh>
    <rPh sb="9" eb="10">
      <t>ラン</t>
    </rPh>
    <rPh sb="12" eb="14">
      <t>ネンカン</t>
    </rPh>
    <rPh sb="15" eb="17">
      <t>カシダシ</t>
    </rPh>
    <rPh sb="17" eb="19">
      <t>タンイ</t>
    </rPh>
    <rPh sb="19" eb="20">
      <t>スウ</t>
    </rPh>
    <rPh sb="21" eb="23">
      <t>ニッスウ</t>
    </rPh>
    <rPh sb="24" eb="27">
      <t>ジカンスウ</t>
    </rPh>
    <rPh sb="28" eb="30">
      <t>コスウ</t>
    </rPh>
    <rPh sb="35" eb="37">
      <t>ジギョウ</t>
    </rPh>
    <rPh sb="37" eb="39">
      <t>ケイカク</t>
    </rPh>
    <rPh sb="40" eb="42">
      <t>キニュウ</t>
    </rPh>
    <phoneticPr fontId="2"/>
  </si>
  <si>
    <t>納付見込額
E=B×C×
納付単価</t>
    <rPh sb="0" eb="2">
      <t>ノウフ</t>
    </rPh>
    <rPh sb="2" eb="4">
      <t>ミコミ</t>
    </rPh>
    <rPh sb="4" eb="5">
      <t>ガク</t>
    </rPh>
    <rPh sb="13" eb="15">
      <t>ノウフ</t>
    </rPh>
    <rPh sb="15" eb="17">
      <t>タンカ</t>
    </rPh>
    <phoneticPr fontId="2"/>
  </si>
  <si>
    <t>【備考】</t>
    <rPh sb="1" eb="3">
      <t>ビコウ</t>
    </rPh>
    <phoneticPr fontId="2"/>
  </si>
  <si>
    <t>※　正規料金の他に割引料金を設定する場合は、本様式を複写して割引利用料金の体系を提案するとともに、表下部の</t>
    <rPh sb="2" eb="4">
      <t>セイキ</t>
    </rPh>
    <rPh sb="4" eb="6">
      <t>リョウキン</t>
    </rPh>
    <rPh sb="7" eb="8">
      <t>ホカ</t>
    </rPh>
    <rPh sb="9" eb="11">
      <t>ワリビキ</t>
    </rPh>
    <rPh sb="11" eb="13">
      <t>リョウキン</t>
    </rPh>
    <rPh sb="14" eb="16">
      <t>セッテイ</t>
    </rPh>
    <rPh sb="18" eb="20">
      <t>バアイ</t>
    </rPh>
    <rPh sb="22" eb="23">
      <t>ホン</t>
    </rPh>
    <rPh sb="23" eb="25">
      <t>ヨウシキ</t>
    </rPh>
    <rPh sb="26" eb="28">
      <t>フクシャ</t>
    </rPh>
    <rPh sb="30" eb="32">
      <t>ワリビキ</t>
    </rPh>
    <rPh sb="32" eb="34">
      <t>リヨウ</t>
    </rPh>
    <rPh sb="34" eb="36">
      <t>リョウキン</t>
    </rPh>
    <rPh sb="37" eb="39">
      <t>タイケイ</t>
    </rPh>
    <rPh sb="40" eb="42">
      <t>テイアン</t>
    </rPh>
    <rPh sb="49" eb="50">
      <t>ヒョウ</t>
    </rPh>
    <rPh sb="50" eb="52">
      <t>カブ</t>
    </rPh>
    <phoneticPr fontId="2"/>
  </si>
  <si>
    <t>　　 その場合の収入見込額は、「計画数 C」欄に小数点以下の値を記入する形で調整してください。</t>
    <rPh sb="5" eb="7">
      <t>バアイ</t>
    </rPh>
    <rPh sb="8" eb="10">
      <t>シュウニュウ</t>
    </rPh>
    <rPh sb="10" eb="12">
      <t>ミコ</t>
    </rPh>
    <rPh sb="12" eb="13">
      <t>ガク</t>
    </rPh>
    <rPh sb="16" eb="18">
      <t>ケイカク</t>
    </rPh>
    <rPh sb="18" eb="19">
      <t>スウ</t>
    </rPh>
    <rPh sb="22" eb="23">
      <t>ラン</t>
    </rPh>
    <rPh sb="24" eb="27">
      <t>ショウスウテン</t>
    </rPh>
    <rPh sb="27" eb="29">
      <t>イカ</t>
    </rPh>
    <rPh sb="30" eb="31">
      <t>アタイ</t>
    </rPh>
    <rPh sb="32" eb="34">
      <t>キニュウ</t>
    </rPh>
    <rPh sb="36" eb="37">
      <t>カタチ</t>
    </rPh>
    <rPh sb="38" eb="40">
      <t>チョウセイ</t>
    </rPh>
    <phoneticPr fontId="2"/>
  </si>
  <si>
    <t>　　 【備考】欄に割引基準の考え方を記入してください。</t>
    <rPh sb="14" eb="15">
      <t>カンガ</t>
    </rPh>
    <rPh sb="16" eb="17">
      <t>カタ</t>
    </rPh>
    <phoneticPr fontId="2"/>
  </si>
  <si>
    <t>　　①　展示室稼働率　＝</t>
    <rPh sb="4" eb="7">
      <t>テンジシツ</t>
    </rPh>
    <rPh sb="7" eb="9">
      <t>カドウ</t>
    </rPh>
    <rPh sb="9" eb="10">
      <t>リツ</t>
    </rPh>
    <phoneticPr fontId="2"/>
  </si>
  <si>
    <t>　　②　会議室稼働率　＝</t>
    <rPh sb="4" eb="7">
      <t>カイギシツ</t>
    </rPh>
    <rPh sb="7" eb="9">
      <t>カドウ</t>
    </rPh>
    <rPh sb="9" eb="10">
      <t>リツ</t>
    </rPh>
    <phoneticPr fontId="2"/>
  </si>
  <si>
    <t>（参考）　施設稼働率計算</t>
    <rPh sb="1" eb="3">
      <t>サンコウ</t>
    </rPh>
    <rPh sb="5" eb="7">
      <t>シセツ</t>
    </rPh>
    <rPh sb="7" eb="9">
      <t>カドウ</t>
    </rPh>
    <rPh sb="9" eb="10">
      <t>リツ</t>
    </rPh>
    <rPh sb="10" eb="12">
      <t>ケイサン</t>
    </rPh>
    <phoneticPr fontId="2"/>
  </si>
  <si>
    <t>※　誤入力防止のため、入力セル以外は保護をかけていますが、必要があればEXCELの［校閲］-［シート保護の解除］</t>
    <rPh sb="2" eb="5">
      <t>ゴニュウリョク</t>
    </rPh>
    <rPh sb="5" eb="7">
      <t>ボウシ</t>
    </rPh>
    <rPh sb="11" eb="13">
      <t>ニュウリョク</t>
    </rPh>
    <rPh sb="15" eb="17">
      <t>イガイ</t>
    </rPh>
    <rPh sb="18" eb="20">
      <t>ホゴ</t>
    </rPh>
    <rPh sb="29" eb="31">
      <t>ヒツヨウ</t>
    </rPh>
    <rPh sb="42" eb="44">
      <t>コウエツ</t>
    </rPh>
    <rPh sb="50" eb="52">
      <t>ホゴ</t>
    </rPh>
    <rPh sb="53" eb="55">
      <t>カイジョ</t>
    </rPh>
    <phoneticPr fontId="2"/>
  </si>
  <si>
    <t>　　 機能によって解除できます。（パスワードは設定していません。）</t>
    <rPh sb="3" eb="5">
      <t>キノウ</t>
    </rPh>
    <rPh sb="9" eb="11">
      <t>カイジョ</t>
    </rPh>
    <rPh sb="23" eb="25">
      <t>セッテイ</t>
    </rPh>
    <phoneticPr fontId="2"/>
  </si>
  <si>
    <t>利用種別</t>
    <rPh sb="0" eb="2">
      <t>リヨウ</t>
    </rPh>
    <rPh sb="2" eb="4">
      <t>シュベツ</t>
    </rPh>
    <phoneticPr fontId="2"/>
  </si>
  <si>
    <t>夜間搬出</t>
    <rPh sb="0" eb="2">
      <t>ヤカン</t>
    </rPh>
    <rPh sb="2" eb="4">
      <t>ハンシュツ</t>
    </rPh>
    <phoneticPr fontId="2"/>
  </si>
  <si>
    <t>計画数
C（件）</t>
    <rPh sb="0" eb="2">
      <t>ケイカク</t>
    </rPh>
    <rPh sb="2" eb="3">
      <t>カズ</t>
    </rPh>
    <rPh sb="6" eb="7">
      <t>ケン</t>
    </rPh>
    <phoneticPr fontId="2"/>
  </si>
  <si>
    <t>　　 なお、簡便に算定見込を行うために、計画数について「１日につき」の項目に寄せて記入しても構いません。</t>
    <rPh sb="6" eb="8">
      <t>カンベン</t>
    </rPh>
    <rPh sb="9" eb="11">
      <t>サンテイ</t>
    </rPh>
    <rPh sb="11" eb="13">
      <t>ミコミ</t>
    </rPh>
    <rPh sb="14" eb="15">
      <t>オコナ</t>
    </rPh>
    <rPh sb="20" eb="22">
      <t>ケイカク</t>
    </rPh>
    <rPh sb="22" eb="23">
      <t>スウ</t>
    </rPh>
    <rPh sb="29" eb="30">
      <t>ニチ</t>
    </rPh>
    <rPh sb="35" eb="37">
      <t>コウモク</t>
    </rPh>
    <rPh sb="38" eb="39">
      <t>ヨ</t>
    </rPh>
    <rPh sb="41" eb="43">
      <t>キニュウ</t>
    </rPh>
    <rPh sb="46" eb="47">
      <t>カマ</t>
    </rPh>
    <phoneticPr fontId="2"/>
  </si>
  <si>
    <t>(5) 高所作業台</t>
    <rPh sb="4" eb="6">
      <t>コウショ</t>
    </rPh>
    <rPh sb="6" eb="8">
      <t>サギョウ</t>
    </rPh>
    <rPh sb="8" eb="9">
      <t>ダイ</t>
    </rPh>
    <phoneticPr fontId="2"/>
  </si>
  <si>
    <t>第1会議室一室
を利用する場合</t>
    <rPh sb="0" eb="1">
      <t>ダイ</t>
    </rPh>
    <rPh sb="2" eb="5">
      <t>カイギシツ</t>
    </rPh>
    <rPh sb="5" eb="7">
      <t>イッシツ</t>
    </rPh>
    <rPh sb="9" eb="11">
      <t>リヨウ</t>
    </rPh>
    <rPh sb="13" eb="15">
      <t>バアイ</t>
    </rPh>
    <phoneticPr fontId="2"/>
  </si>
  <si>
    <t>第2会議室一室
を利用する場合</t>
    <rPh sb="0" eb="1">
      <t>ダイ</t>
    </rPh>
    <rPh sb="2" eb="5">
      <t>カイギシツ</t>
    </rPh>
    <rPh sb="5" eb="7">
      <t>イッシツ</t>
    </rPh>
    <rPh sb="9" eb="11">
      <t>リヨウ</t>
    </rPh>
    <rPh sb="13" eb="15">
      <t>バアイ</t>
    </rPh>
    <phoneticPr fontId="2"/>
  </si>
  <si>
    <t>第3会議室一室
を利用する場合</t>
    <rPh sb="0" eb="1">
      <t>ダイ</t>
    </rPh>
    <rPh sb="2" eb="5">
      <t>カイギシツ</t>
    </rPh>
    <rPh sb="5" eb="7">
      <t>イッシツ</t>
    </rPh>
    <rPh sb="9" eb="11">
      <t>リヨウ</t>
    </rPh>
    <rPh sb="13" eb="15">
      <t>バアイ</t>
    </rPh>
    <phoneticPr fontId="2"/>
  </si>
  <si>
    <t>　　 なお、「上限単価」及び「提案単価」は、全て消費税及び地方消費税額込みの金額となります。</t>
    <phoneticPr fontId="2"/>
  </si>
  <si>
    <t>※　「上限単価」の額を超えない範囲で利用料金額を提案し、「提案単価 A」欄を記入してください。</t>
    <rPh sb="22" eb="23">
      <t>ガク</t>
    </rPh>
    <phoneticPr fontId="2"/>
  </si>
  <si>
    <t>　　 一室を「0.5日」利用したものと換算し、 「計画数 C」欄で調整して収入額を見込んでください。</t>
    <rPh sb="19" eb="21">
      <t>カンザン</t>
    </rPh>
    <rPh sb="25" eb="27">
      <t>ケイカク</t>
    </rPh>
    <rPh sb="27" eb="28">
      <t>スウ</t>
    </rPh>
    <rPh sb="31" eb="32">
      <t>ラン</t>
    </rPh>
    <rPh sb="33" eb="35">
      <t>チョウセイ</t>
    </rPh>
    <rPh sb="37" eb="39">
      <t>シュウニュウ</t>
    </rPh>
    <rPh sb="39" eb="40">
      <t>ガク</t>
    </rPh>
    <rPh sb="41" eb="43">
      <t>ミコ</t>
    </rPh>
    <phoneticPr fontId="2"/>
  </si>
  <si>
    <t>【別紙３】　利用料金提案表　記入要領</t>
    <rPh sb="1" eb="3">
      <t>ベッシ</t>
    </rPh>
    <rPh sb="6" eb="8">
      <t>リヨウ</t>
    </rPh>
    <rPh sb="8" eb="10">
      <t>リョウキン</t>
    </rPh>
    <rPh sb="10" eb="12">
      <t>テイアン</t>
    </rPh>
    <rPh sb="12" eb="13">
      <t>ヒョウ</t>
    </rPh>
    <rPh sb="14" eb="16">
      <t>キニュウ</t>
    </rPh>
    <rPh sb="16" eb="18">
      <t>ヨウリョウ</t>
    </rPh>
    <phoneticPr fontId="2"/>
  </si>
  <si>
    <t>令和　　　年度</t>
    <rPh sb="0" eb="2">
      <t>レイワ</t>
    </rPh>
    <rPh sb="5" eb="7">
      <t>ネンド</t>
    </rPh>
    <phoneticPr fontId="2"/>
  </si>
  <si>
    <r>
      <t>※　施設・設備の貸出を実施する</t>
    </r>
    <r>
      <rPr>
        <b/>
        <u/>
        <sz val="11"/>
        <rFont val="ＭＳ ゴシック"/>
        <family val="3"/>
        <charset val="128"/>
      </rPr>
      <t>年度ごと</t>
    </r>
    <r>
      <rPr>
        <sz val="11"/>
        <rFont val="ＭＳ Ｐ明朝"/>
        <family val="1"/>
        <charset val="128"/>
      </rPr>
      <t>に作成してください。</t>
    </r>
    <r>
      <rPr>
        <b/>
        <u/>
        <sz val="11"/>
        <rFont val="ＭＳ Ｐゴシック"/>
        <family val="3"/>
        <charset val="128"/>
      </rPr>
      <t>（表左上の所定の欄に対象年度を記入してください。）</t>
    </r>
    <rPh sb="2" eb="4">
      <t>シセツ</t>
    </rPh>
    <rPh sb="5" eb="7">
      <t>セツビ</t>
    </rPh>
    <rPh sb="8" eb="10">
      <t>カシダシ</t>
    </rPh>
    <rPh sb="11" eb="13">
      <t>ジッシ</t>
    </rPh>
    <rPh sb="20" eb="22">
      <t>サクセイ</t>
    </rPh>
    <rPh sb="30" eb="31">
      <t>ヒョウ</t>
    </rPh>
    <rPh sb="31" eb="33">
      <t>ヒダリウエ</t>
    </rPh>
    <rPh sb="34" eb="36">
      <t>ショテイ</t>
    </rPh>
    <rPh sb="37" eb="38">
      <t>ラン</t>
    </rPh>
    <rPh sb="39" eb="41">
      <t>タイショウ</t>
    </rPh>
    <rPh sb="41" eb="43">
      <t>ネンド</t>
    </rPh>
    <rPh sb="44" eb="46">
      <t>キニュウ</t>
    </rPh>
    <phoneticPr fontId="2"/>
  </si>
  <si>
    <t>※　以下の項目については、指定管理者の経営努力とは無関係に発生する事案であり、また、利用料金収入全体に与</t>
    <rPh sb="2" eb="4">
      <t>イカ</t>
    </rPh>
    <rPh sb="5" eb="7">
      <t>コウモク</t>
    </rPh>
    <rPh sb="13" eb="15">
      <t>シテイ</t>
    </rPh>
    <rPh sb="15" eb="18">
      <t>カンリシャ</t>
    </rPh>
    <rPh sb="19" eb="21">
      <t>ケイエイ</t>
    </rPh>
    <rPh sb="21" eb="23">
      <t>ドリョク</t>
    </rPh>
    <rPh sb="25" eb="28">
      <t>ムカンケイ</t>
    </rPh>
    <rPh sb="29" eb="31">
      <t>ハッセイ</t>
    </rPh>
    <rPh sb="33" eb="35">
      <t>ジアン</t>
    </rPh>
    <rPh sb="42" eb="44">
      <t>リヨウ</t>
    </rPh>
    <rPh sb="44" eb="46">
      <t>リョウキン</t>
    </rPh>
    <rPh sb="46" eb="48">
      <t>シュウニュウ</t>
    </rPh>
    <rPh sb="48" eb="50">
      <t>ゼンタイ</t>
    </rPh>
    <rPh sb="51" eb="52">
      <t>アタ</t>
    </rPh>
    <phoneticPr fontId="2"/>
  </si>
  <si>
    <t>　　 える影響は相対的に小さいと見込まれるため、事業計画書上は見込まないでください。</t>
    <rPh sb="8" eb="11">
      <t>ソウタイテキ</t>
    </rPh>
    <rPh sb="31" eb="33">
      <t>ミコ</t>
    </rPh>
    <phoneticPr fontId="2"/>
  </si>
  <si>
    <t>　　 記載した日数を転記してください。</t>
    <rPh sb="3" eb="5">
      <t>キサイ</t>
    </rPh>
    <rPh sb="7" eb="9">
      <t>ニッスウ</t>
    </rPh>
    <rPh sb="10" eb="12">
      <t>テンキ</t>
    </rPh>
    <phoneticPr fontId="2"/>
  </si>
  <si>
    <t>　　 なお、特定の属性の利用者に限定した料金の割引は、施行規則第７条で定められた減額又は免除の場合以外、</t>
    <rPh sb="16" eb="18">
      <t>ゲンテイ</t>
    </rPh>
    <rPh sb="23" eb="25">
      <t>ワリビキ</t>
    </rPh>
    <rPh sb="27" eb="29">
      <t>セコウ</t>
    </rPh>
    <rPh sb="29" eb="31">
      <t>キソク</t>
    </rPh>
    <rPh sb="31" eb="32">
      <t>ダイ</t>
    </rPh>
    <rPh sb="33" eb="34">
      <t>ジョウ</t>
    </rPh>
    <rPh sb="35" eb="36">
      <t>サダ</t>
    </rPh>
    <rPh sb="40" eb="42">
      <t>ゲンガク</t>
    </rPh>
    <rPh sb="42" eb="43">
      <t>マタ</t>
    </rPh>
    <rPh sb="44" eb="46">
      <t>メンジョ</t>
    </rPh>
    <rPh sb="47" eb="49">
      <t>バアイ</t>
    </rPh>
    <rPh sb="49" eb="51">
      <t>イガイ</t>
    </rPh>
    <phoneticPr fontId="2"/>
  </si>
  <si>
    <t>　　①　施行規則第７条第１項に基づく、都、東京都内の区市町村、国、独立行政法人、東京都内の公共的団体に対する</t>
    <rPh sb="4" eb="6">
      <t>セコウ</t>
    </rPh>
    <rPh sb="6" eb="8">
      <t>キソク</t>
    </rPh>
    <rPh sb="8" eb="9">
      <t>ダイ</t>
    </rPh>
    <rPh sb="10" eb="11">
      <t>ジョウ</t>
    </rPh>
    <rPh sb="11" eb="12">
      <t>ダイ</t>
    </rPh>
    <rPh sb="13" eb="14">
      <t>コウ</t>
    </rPh>
    <rPh sb="15" eb="16">
      <t>モト</t>
    </rPh>
    <rPh sb="19" eb="20">
      <t>ト</t>
    </rPh>
    <rPh sb="21" eb="23">
      <t>トウキョウ</t>
    </rPh>
    <rPh sb="23" eb="25">
      <t>トナイ</t>
    </rPh>
    <rPh sb="26" eb="30">
      <t>クシチョウソン</t>
    </rPh>
    <rPh sb="31" eb="32">
      <t>クニ</t>
    </rPh>
    <rPh sb="33" eb="35">
      <t>ドクリツ</t>
    </rPh>
    <rPh sb="35" eb="37">
      <t>ギョウセイ</t>
    </rPh>
    <rPh sb="37" eb="39">
      <t>ホウジン</t>
    </rPh>
    <rPh sb="40" eb="42">
      <t>トウキョウ</t>
    </rPh>
    <rPh sb="42" eb="44">
      <t>トナイ</t>
    </rPh>
    <rPh sb="45" eb="48">
      <t>コウキョウテキ</t>
    </rPh>
    <rPh sb="48" eb="50">
      <t>ダンタイ</t>
    </rPh>
    <rPh sb="51" eb="52">
      <t>タイ</t>
    </rPh>
    <phoneticPr fontId="2"/>
  </si>
  <si>
    <t>　　 業務の内容及び基準」の別紙４「都納付金及び施設稼働率算定基準」に従い、下記のとおり算定してください。</t>
    <rPh sb="3" eb="5">
      <t>ギョウム</t>
    </rPh>
    <rPh sb="6" eb="8">
      <t>ナイヨウ</t>
    </rPh>
    <rPh sb="8" eb="9">
      <t>オヨ</t>
    </rPh>
    <rPh sb="10" eb="12">
      <t>キジュン</t>
    </rPh>
    <rPh sb="14" eb="16">
      <t>ベッシ</t>
    </rPh>
    <rPh sb="18" eb="19">
      <t>ト</t>
    </rPh>
    <rPh sb="19" eb="22">
      <t>ノウフキン</t>
    </rPh>
    <rPh sb="22" eb="23">
      <t>オヨ</t>
    </rPh>
    <rPh sb="24" eb="26">
      <t>シセツ</t>
    </rPh>
    <rPh sb="26" eb="28">
      <t>カドウ</t>
    </rPh>
    <rPh sb="28" eb="29">
      <t>リツ</t>
    </rPh>
    <rPh sb="29" eb="31">
      <t>サンテイ</t>
    </rPh>
    <rPh sb="31" eb="33">
      <t>キジュン</t>
    </rPh>
    <rPh sb="35" eb="36">
      <t>シタガ</t>
    </rPh>
    <rPh sb="38" eb="40">
      <t>カキ</t>
    </rPh>
    <rPh sb="44" eb="46">
      <t>サンテイ</t>
    </rPh>
    <phoneticPr fontId="2"/>
  </si>
  <si>
    <t>1式1日につき</t>
    <rPh sb="1" eb="2">
      <t>シキ</t>
    </rPh>
    <rPh sb="2" eb="4">
      <t>ツイタチ</t>
    </rPh>
    <rPh sb="3" eb="4">
      <t>ニチ</t>
    </rPh>
    <phoneticPr fontId="2"/>
  </si>
  <si>
    <t>6階展示室一室
を利用する場合</t>
    <rPh sb="1" eb="2">
      <t>カイ</t>
    </rPh>
    <rPh sb="2" eb="5">
      <t>テンジシツ</t>
    </rPh>
    <rPh sb="5" eb="7">
      <t>イッシツ</t>
    </rPh>
    <rPh sb="9" eb="11">
      <t>リヨウ</t>
    </rPh>
    <rPh sb="13" eb="15">
      <t>バアイ</t>
    </rPh>
    <phoneticPr fontId="2"/>
  </si>
  <si>
    <t>7階展示室一室
を利用する場合</t>
    <rPh sb="1" eb="2">
      <t>カイ</t>
    </rPh>
    <rPh sb="2" eb="5">
      <t>テンジシツ</t>
    </rPh>
    <rPh sb="5" eb="7">
      <t>イッシツ</t>
    </rPh>
    <rPh sb="9" eb="11">
      <t>リヨウ</t>
    </rPh>
    <rPh sb="13" eb="15">
      <t>バアイ</t>
    </rPh>
    <phoneticPr fontId="2"/>
  </si>
  <si>
    <t>会議室Ａ一室
を利用する場合</t>
    <rPh sb="0" eb="3">
      <t>カイギシツ</t>
    </rPh>
    <rPh sb="4" eb="6">
      <t>イッシツ</t>
    </rPh>
    <rPh sb="8" eb="10">
      <t>リヨウ</t>
    </rPh>
    <rPh sb="12" eb="14">
      <t>バアイ</t>
    </rPh>
    <phoneticPr fontId="2"/>
  </si>
  <si>
    <t>会議室Ｂ一室
を利用する場合</t>
    <rPh sb="0" eb="3">
      <t>カイギシツ</t>
    </rPh>
    <rPh sb="4" eb="6">
      <t>イッシツ</t>
    </rPh>
    <rPh sb="8" eb="10">
      <t>リヨウ</t>
    </rPh>
    <rPh sb="12" eb="14">
      <t>バアイ</t>
    </rPh>
    <phoneticPr fontId="2"/>
  </si>
  <si>
    <t>　　 半室利用時の料金は、一室利用時の料金の半額となるため、半室を１日利用する場合を想定される際は、</t>
    <rPh sb="13" eb="15">
      <t>イッシツ</t>
    </rPh>
    <rPh sb="39" eb="41">
      <t>バアイ</t>
    </rPh>
    <rPh sb="42" eb="44">
      <t>ソウテイ</t>
    </rPh>
    <rPh sb="47" eb="48">
      <t>サイ</t>
    </rPh>
    <phoneticPr fontId="2"/>
  </si>
  <si>
    <t xml:space="preserve"> 　　（１日単位の場合は件数＝日数、１時間単位の場合は件数＝時間数、８時間単位の場合は件数×８＝時間数。）</t>
    <rPh sb="5" eb="6">
      <t>ニチ</t>
    </rPh>
    <rPh sb="6" eb="8">
      <t>タンイ</t>
    </rPh>
    <rPh sb="9" eb="11">
      <t>バアイ</t>
    </rPh>
    <rPh sb="12" eb="14">
      <t>ケンスウ</t>
    </rPh>
    <rPh sb="15" eb="17">
      <t>ニッスウ</t>
    </rPh>
    <rPh sb="19" eb="21">
      <t>ジカン</t>
    </rPh>
    <rPh sb="21" eb="23">
      <t>タンイ</t>
    </rPh>
    <rPh sb="24" eb="26">
      <t>バアイ</t>
    </rPh>
    <rPh sb="27" eb="29">
      <t>ケンスウ</t>
    </rPh>
    <rPh sb="30" eb="33">
      <t>ジカンスウ</t>
    </rPh>
    <rPh sb="35" eb="37">
      <t>ジカン</t>
    </rPh>
    <rPh sb="37" eb="39">
      <t>タンイ</t>
    </rPh>
    <rPh sb="40" eb="42">
      <t>バアイ</t>
    </rPh>
    <rPh sb="43" eb="45">
      <t>ケンスウ</t>
    </rPh>
    <rPh sb="48" eb="51">
      <t>ジカンスウ</t>
    </rPh>
    <phoneticPr fontId="2"/>
  </si>
  <si>
    <t>※　「年間開場日数」欄は、「様式８　事業計画書」の４(1)「臨時休場日・時間外利用等運営計画」の「年間開場日」欄に</t>
    <rPh sb="3" eb="4">
      <t>ネン</t>
    </rPh>
    <rPh sb="4" eb="5">
      <t>カン</t>
    </rPh>
    <rPh sb="5" eb="7">
      <t>カイジョウ</t>
    </rPh>
    <rPh sb="7" eb="9">
      <t>ニッスウ</t>
    </rPh>
    <rPh sb="10" eb="11">
      <t>ラン</t>
    </rPh>
    <rPh sb="14" eb="16">
      <t>ヨウシキ</t>
    </rPh>
    <rPh sb="18" eb="20">
      <t>ジギョウ</t>
    </rPh>
    <rPh sb="20" eb="23">
      <t>ケイカクショ</t>
    </rPh>
    <rPh sb="30" eb="32">
      <t>リンジ</t>
    </rPh>
    <rPh sb="32" eb="35">
      <t>キュウジョウビ</t>
    </rPh>
    <rPh sb="36" eb="39">
      <t>ジカンガイ</t>
    </rPh>
    <rPh sb="39" eb="41">
      <t>リヨウ</t>
    </rPh>
    <rPh sb="41" eb="42">
      <t>ナド</t>
    </rPh>
    <rPh sb="42" eb="44">
      <t>ウンエイ</t>
    </rPh>
    <rPh sb="44" eb="46">
      <t>ケイカク</t>
    </rPh>
    <rPh sb="49" eb="50">
      <t>ネン</t>
    </rPh>
    <rPh sb="50" eb="51">
      <t>カン</t>
    </rPh>
    <rPh sb="51" eb="53">
      <t>カイジョウ</t>
    </rPh>
    <rPh sb="53" eb="54">
      <t>ビ</t>
    </rPh>
    <rPh sb="55" eb="56">
      <t>ラン</t>
    </rPh>
    <phoneticPr fontId="2"/>
  </si>
  <si>
    <t>※　展示室、会議室とも、「半室を利用する場合」を記載する欄を省略しております（会議室は浜松町館のみ半室利用可）。</t>
    <rPh sb="2" eb="5">
      <t>テンジシツ</t>
    </rPh>
    <rPh sb="6" eb="9">
      <t>カイギシツ</t>
    </rPh>
    <rPh sb="13" eb="14">
      <t>ハン</t>
    </rPh>
    <rPh sb="14" eb="15">
      <t>シツ</t>
    </rPh>
    <rPh sb="16" eb="18">
      <t>リヨウ</t>
    </rPh>
    <rPh sb="20" eb="22">
      <t>バアイ</t>
    </rPh>
    <rPh sb="24" eb="26">
      <t>キサイ</t>
    </rPh>
    <rPh sb="28" eb="29">
      <t>ラン</t>
    </rPh>
    <rPh sb="30" eb="32">
      <t>ショウリャク</t>
    </rPh>
    <rPh sb="39" eb="42">
      <t>カイギシツ</t>
    </rPh>
    <rPh sb="43" eb="46">
      <t>ハママツチョウ</t>
    </rPh>
    <rPh sb="46" eb="47">
      <t>ヤカタ</t>
    </rPh>
    <rPh sb="49" eb="50">
      <t>ハン</t>
    </rPh>
    <rPh sb="50" eb="51">
      <t>シツ</t>
    </rPh>
    <rPh sb="51" eb="53">
      <t>リヨウ</t>
    </rPh>
    <rPh sb="53" eb="54">
      <t>カ</t>
    </rPh>
    <phoneticPr fontId="2"/>
  </si>
  <si>
    <t>　　②　予約の取消しが発生した場合に、既納の前納料金について不還付とし収入として計上する額（キャンセル料収入）。</t>
    <rPh sb="4" eb="6">
      <t>ヨヤク</t>
    </rPh>
    <rPh sb="7" eb="9">
      <t>トリケ</t>
    </rPh>
    <rPh sb="11" eb="13">
      <t>ハッセイ</t>
    </rPh>
    <rPh sb="15" eb="17">
      <t>バアイ</t>
    </rPh>
    <rPh sb="19" eb="20">
      <t>スデ</t>
    </rPh>
    <rPh sb="20" eb="21">
      <t>オサ</t>
    </rPh>
    <rPh sb="22" eb="24">
      <t>ゼンノウ</t>
    </rPh>
    <rPh sb="24" eb="26">
      <t>リョウキン</t>
    </rPh>
    <rPh sb="30" eb="31">
      <t>フ</t>
    </rPh>
    <rPh sb="31" eb="33">
      <t>カンプ</t>
    </rPh>
    <rPh sb="35" eb="37">
      <t>シュウニュウ</t>
    </rPh>
    <rPh sb="40" eb="42">
      <t>ケイジョウ</t>
    </rPh>
    <rPh sb="44" eb="45">
      <t>ガク</t>
    </rPh>
    <rPh sb="51" eb="52">
      <t>リョウ</t>
    </rPh>
    <rPh sb="52" eb="54">
      <t>シュウニュウ</t>
    </rPh>
    <phoneticPr fontId="2"/>
  </si>
  <si>
    <t>※　施設の利用料金収入のうち都に納付する一定額（都納付金）については、「指定管理者募集要項」別冊「管理運営</t>
    <rPh sb="2" eb="4">
      <t>シセツ</t>
    </rPh>
    <rPh sb="5" eb="7">
      <t>リヨウ</t>
    </rPh>
    <rPh sb="7" eb="9">
      <t>リョウキン</t>
    </rPh>
    <rPh sb="9" eb="11">
      <t>シュウニュウ</t>
    </rPh>
    <rPh sb="14" eb="15">
      <t>ト</t>
    </rPh>
    <rPh sb="16" eb="18">
      <t>ノウフ</t>
    </rPh>
    <rPh sb="20" eb="22">
      <t>イッテイ</t>
    </rPh>
    <rPh sb="22" eb="23">
      <t>ガク</t>
    </rPh>
    <rPh sb="24" eb="25">
      <t>ト</t>
    </rPh>
    <rPh sb="25" eb="28">
      <t>ノウフキン</t>
    </rPh>
    <rPh sb="36" eb="38">
      <t>シテイ</t>
    </rPh>
    <rPh sb="38" eb="41">
      <t>カンリシャ</t>
    </rPh>
    <rPh sb="41" eb="43">
      <t>ボシュウ</t>
    </rPh>
    <rPh sb="43" eb="45">
      <t>ヨウコウ</t>
    </rPh>
    <rPh sb="46" eb="48">
      <t>ベッサツ</t>
    </rPh>
    <rPh sb="49" eb="51">
      <t>カンリ</t>
    </rPh>
    <rPh sb="51" eb="53">
      <t>ウンエイ</t>
    </rPh>
    <phoneticPr fontId="2"/>
  </si>
  <si>
    <r>
      <t xml:space="preserve">　　都納付金額＝貸出施設面積×計画数（＝換算利用日数）×１日・１㎡当たりの納付単価 </t>
    </r>
    <r>
      <rPr>
        <u/>
        <sz val="11"/>
        <rFont val="ＭＳ Ｐ明朝"/>
        <family val="1"/>
        <charset val="128"/>
      </rPr>
      <t>〔浜松町館79円・台東館58円〕</t>
    </r>
    <rPh sb="2" eb="3">
      <t>ト</t>
    </rPh>
    <rPh sb="3" eb="6">
      <t>ノウフキン</t>
    </rPh>
    <rPh sb="6" eb="7">
      <t>ガク</t>
    </rPh>
    <rPh sb="15" eb="17">
      <t>ケイカク</t>
    </rPh>
    <rPh sb="17" eb="18">
      <t>スウ</t>
    </rPh>
    <rPh sb="20" eb="22">
      <t>カンサン</t>
    </rPh>
    <rPh sb="22" eb="24">
      <t>リヨウ</t>
    </rPh>
    <rPh sb="24" eb="26">
      <t>ニッスウ</t>
    </rPh>
    <rPh sb="29" eb="30">
      <t>ニチ</t>
    </rPh>
    <rPh sb="33" eb="34">
      <t>ア</t>
    </rPh>
    <rPh sb="37" eb="39">
      <t>ノウフ</t>
    </rPh>
    <rPh sb="39" eb="41">
      <t>タンカ</t>
    </rPh>
    <rPh sb="43" eb="46">
      <t>ハママツチョウ</t>
    </rPh>
    <rPh sb="46" eb="47">
      <t>ヤカタ</t>
    </rPh>
    <rPh sb="49" eb="50">
      <t>エン</t>
    </rPh>
    <rPh sb="51" eb="53">
      <t>タイトウ</t>
    </rPh>
    <rPh sb="53" eb="54">
      <t>ヤカタ</t>
    </rPh>
    <rPh sb="56" eb="57">
      <t>エン</t>
    </rPh>
    <phoneticPr fontId="2"/>
  </si>
  <si>
    <r>
      <t>様式８　事業計画書　【別紙３】　利用料金提案表</t>
    </r>
    <r>
      <rPr>
        <sz val="11"/>
        <rFont val="ＭＳ Ｐゴシック"/>
        <family val="3"/>
        <charset val="128"/>
      </rPr>
      <t>（浜松町館）</t>
    </r>
    <rPh sb="0" eb="2">
      <t>ヨウシキ</t>
    </rPh>
    <rPh sb="4" eb="6">
      <t>ジギョウ</t>
    </rPh>
    <rPh sb="6" eb="9">
      <t>ケイカクショ</t>
    </rPh>
    <rPh sb="11" eb="13">
      <t>ベッシ</t>
    </rPh>
    <rPh sb="16" eb="18">
      <t>リヨウ</t>
    </rPh>
    <rPh sb="18" eb="20">
      <t>リョウキン</t>
    </rPh>
    <rPh sb="20" eb="22">
      <t>テイアン</t>
    </rPh>
    <rPh sb="22" eb="23">
      <t>ヒョウ</t>
    </rPh>
    <rPh sb="24" eb="28">
      <t>ハママツチョウヤカタ</t>
    </rPh>
    <phoneticPr fontId="2"/>
  </si>
  <si>
    <t>利用料金提案表（浜松町館）</t>
    <rPh sb="0" eb="2">
      <t>リヨウ</t>
    </rPh>
    <rPh sb="2" eb="4">
      <t>リョウキン</t>
    </rPh>
    <rPh sb="4" eb="6">
      <t>テイアン</t>
    </rPh>
    <rPh sb="6" eb="7">
      <t>ヒョウ</t>
    </rPh>
    <rPh sb="8" eb="12">
      <t>ハママツチョウヤカタ</t>
    </rPh>
    <phoneticPr fontId="2"/>
  </si>
  <si>
    <r>
      <t>9～</t>
    </r>
    <r>
      <rPr>
        <sz val="11"/>
        <rFont val="ＭＳ Ｐゴシック"/>
        <family val="3"/>
        <charset val="128"/>
      </rPr>
      <t>17時</t>
    </r>
    <rPh sb="4" eb="5">
      <t>ジ</t>
    </rPh>
    <phoneticPr fontId="2"/>
  </si>
  <si>
    <r>
      <t>1</t>
    </r>
    <r>
      <rPr>
        <sz val="11"/>
        <rFont val="ＭＳ Ｐゴシック"/>
        <family val="3"/>
        <charset val="128"/>
      </rPr>
      <t>3～21時</t>
    </r>
    <rPh sb="5" eb="6">
      <t>トキ</t>
    </rPh>
    <phoneticPr fontId="2"/>
  </si>
  <si>
    <r>
      <t>1</t>
    </r>
    <r>
      <rPr>
        <sz val="11"/>
        <rFont val="ＭＳ Ｐゴシック"/>
        <family val="3"/>
        <charset val="128"/>
      </rPr>
      <t>3～17時</t>
    </r>
    <rPh sb="5" eb="6">
      <t>トキ</t>
    </rPh>
    <phoneticPr fontId="2"/>
  </si>
  <si>
    <r>
      <t>1</t>
    </r>
    <r>
      <rPr>
        <sz val="11"/>
        <rFont val="ＭＳ Ｐゴシック"/>
        <family val="3"/>
        <charset val="128"/>
      </rPr>
      <t>8～21時</t>
    </r>
    <rPh sb="5" eb="6">
      <t>ジ</t>
    </rPh>
    <phoneticPr fontId="2"/>
  </si>
  <si>
    <r>
      <t>様式８　事業計画書　【別紙３】　利用料金提案表</t>
    </r>
    <r>
      <rPr>
        <sz val="11"/>
        <rFont val="ＭＳ Ｐゴシック"/>
        <family val="3"/>
        <charset val="128"/>
      </rPr>
      <t>（台東館）</t>
    </r>
    <rPh sb="0" eb="2">
      <t>ヨウシキ</t>
    </rPh>
    <rPh sb="4" eb="6">
      <t>ジギョウ</t>
    </rPh>
    <rPh sb="6" eb="9">
      <t>ケイカクショ</t>
    </rPh>
    <rPh sb="11" eb="13">
      <t>ベッシ</t>
    </rPh>
    <rPh sb="16" eb="18">
      <t>リヨウ</t>
    </rPh>
    <rPh sb="18" eb="20">
      <t>リョウキン</t>
    </rPh>
    <rPh sb="20" eb="22">
      <t>テイアン</t>
    </rPh>
    <rPh sb="22" eb="23">
      <t>ヒョウ</t>
    </rPh>
    <rPh sb="24" eb="26">
      <t>タイトウ</t>
    </rPh>
    <rPh sb="26" eb="27">
      <t>ヤカタ</t>
    </rPh>
    <phoneticPr fontId="2"/>
  </si>
  <si>
    <t>利用料金提案表（台東館）</t>
    <rPh sb="0" eb="2">
      <t>リヨウ</t>
    </rPh>
    <rPh sb="2" eb="4">
      <t>リョウキン</t>
    </rPh>
    <rPh sb="4" eb="6">
      <t>テイアン</t>
    </rPh>
    <rPh sb="6" eb="7">
      <t>ヒョウ</t>
    </rPh>
    <rPh sb="8" eb="10">
      <t>タイトウ</t>
    </rPh>
    <rPh sb="10" eb="11">
      <t>ヤカタ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</si>
</sst>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b/>
      <u/>
      <sz val="14"/>
      <name val="ＭＳ Ｐゴシック"/>
      <family val="3"/>
      <charset val="128"/>
    </font>
    <font>
      <u/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38" fontId="0" fillId="0" borderId="2" xfId="1" applyFont="1" applyFill="1" applyBorder="1" applyAlignment="1">
      <alignment horizontal="right" vertical="center"/>
    </xf>
    <xf numFmtId="38" fontId="0" fillId="0" borderId="43" xfId="1" applyFont="1" applyFill="1" applyBorder="1" applyAlignment="1">
      <alignment horizontal="right" vertical="center"/>
    </xf>
    <xf numFmtId="38" fontId="8" fillId="0" borderId="0" xfId="1" applyFont="1">
      <alignment vertical="center"/>
    </xf>
    <xf numFmtId="38" fontId="8" fillId="0" borderId="0" xfId="1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Protection="1">
      <alignment vertical="center"/>
      <protection locked="0"/>
    </xf>
    <xf numFmtId="38" fontId="0" fillId="0" borderId="2" xfId="1" applyFont="1" applyFill="1" applyBorder="1" applyProtection="1">
      <alignment vertical="center"/>
      <protection locked="0"/>
    </xf>
    <xf numFmtId="0" fontId="11" fillId="0" borderId="0" xfId="0" applyFont="1">
      <alignment vertical="center"/>
    </xf>
    <xf numFmtId="38" fontId="0" fillId="0" borderId="2" xfId="1" applyFont="1" applyFill="1" applyBorder="1" applyAlignment="1" applyProtection="1">
      <alignment horizontal="right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10" fontId="13" fillId="0" borderId="60" xfId="0" applyNumberFormat="1" applyFont="1" applyBorder="1" applyAlignment="1">
      <alignment vertical="center" wrapText="1"/>
    </xf>
    <xf numFmtId="10" fontId="13" fillId="0" borderId="26" xfId="0" applyNumberFormat="1" applyFont="1" applyBorder="1" applyAlignment="1">
      <alignment vertical="center" wrapText="1"/>
    </xf>
    <xf numFmtId="38" fontId="0" fillId="0" borderId="20" xfId="1" applyFont="1" applyBorder="1" applyAlignment="1">
      <alignment horizontal="center" vertical="center" wrapText="1"/>
    </xf>
    <xf numFmtId="38" fontId="0" fillId="0" borderId="17" xfId="1" applyFont="1" applyBorder="1" applyAlignment="1">
      <alignment horizontal="center" vertical="center" wrapText="1"/>
    </xf>
    <xf numFmtId="38" fontId="0" fillId="0" borderId="25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0" fillId="0" borderId="13" xfId="1" applyFont="1" applyBorder="1" applyAlignment="1">
      <alignment horizontal="center" vertical="center" wrapText="1"/>
    </xf>
    <xf numFmtId="38" fontId="0" fillId="0" borderId="42" xfId="1" applyFont="1" applyBorder="1" applyAlignment="1">
      <alignment horizontal="center" vertical="center" wrapText="1"/>
    </xf>
    <xf numFmtId="38" fontId="0" fillId="0" borderId="17" xfId="1" applyFon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38" fontId="0" fillId="0" borderId="0" xfId="1" applyFont="1" applyAlignment="1">
      <alignment horizontal="right" vertical="center"/>
    </xf>
    <xf numFmtId="38" fontId="0" fillId="0" borderId="0" xfId="1" applyFont="1">
      <alignment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38" fontId="0" fillId="0" borderId="57" xfId="1" applyFont="1" applyBorder="1" applyProtection="1">
      <alignment vertical="center"/>
      <protection locked="0"/>
    </xf>
    <xf numFmtId="38" fontId="0" fillId="0" borderId="0" xfId="1" applyFont="1" applyFill="1" applyAlignment="1">
      <alignment horizontal="right" vertical="center"/>
    </xf>
    <xf numFmtId="38" fontId="0" fillId="0" borderId="0" xfId="1" applyFont="1" applyFill="1">
      <alignment vertical="center"/>
    </xf>
    <xf numFmtId="0" fontId="0" fillId="0" borderId="0" xfId="0" applyFont="1" applyAlignment="1">
      <alignment horizontal="right" vertical="center"/>
    </xf>
    <xf numFmtId="0" fontId="0" fillId="0" borderId="32" xfId="0" applyFont="1" applyBorder="1" applyAlignment="1">
      <alignment horizontal="center" vertical="center"/>
    </xf>
    <xf numFmtId="0" fontId="0" fillId="0" borderId="49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0" fontId="0" fillId="0" borderId="53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/>
    </xf>
    <xf numFmtId="0" fontId="0" fillId="0" borderId="51" xfId="0" applyFont="1" applyBorder="1" applyAlignment="1">
      <alignment horizontal="center" vertical="center"/>
    </xf>
    <xf numFmtId="0" fontId="0" fillId="0" borderId="52" xfId="0" applyFont="1" applyBorder="1" applyAlignment="1">
      <alignment horizontal="center" vertical="center" wrapText="1"/>
    </xf>
    <xf numFmtId="0" fontId="0" fillId="0" borderId="54" xfId="0" applyFont="1" applyBorder="1" applyAlignment="1">
      <alignment horizontal="center" vertical="center" wrapText="1"/>
    </xf>
    <xf numFmtId="0" fontId="0" fillId="0" borderId="55" xfId="0" applyFont="1" applyBorder="1" applyAlignment="1">
      <alignment horizontal="center" vertical="center" wrapText="1"/>
    </xf>
    <xf numFmtId="0" fontId="0" fillId="0" borderId="56" xfId="0" applyFont="1" applyBorder="1" applyAlignment="1">
      <alignment horizontal="center" vertical="center"/>
    </xf>
    <xf numFmtId="0" fontId="0" fillId="0" borderId="56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1" xfId="0" applyFont="1" applyBorder="1">
      <alignment vertical="center"/>
    </xf>
    <xf numFmtId="0" fontId="0" fillId="0" borderId="12" xfId="0" applyFont="1" applyBorder="1">
      <alignment vertical="center"/>
    </xf>
    <xf numFmtId="0" fontId="0" fillId="0" borderId="29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0" fillId="0" borderId="44" xfId="0" applyFont="1" applyBorder="1" applyAlignment="1">
      <alignment horizontal="center" vertical="center"/>
    </xf>
    <xf numFmtId="38" fontId="0" fillId="0" borderId="58" xfId="1" applyFont="1" applyFill="1" applyBorder="1" applyProtection="1">
      <alignment vertical="center"/>
    </xf>
    <xf numFmtId="38" fontId="0" fillId="0" borderId="58" xfId="1" applyFont="1" applyFill="1" applyBorder="1" applyProtection="1">
      <alignment vertical="center"/>
      <protection locked="0"/>
    </xf>
    <xf numFmtId="38" fontId="0" fillId="0" borderId="62" xfId="1" applyFont="1" applyBorder="1" applyAlignment="1" applyProtection="1">
      <alignment vertical="center"/>
    </xf>
    <xf numFmtId="176" fontId="0" fillId="0" borderId="8" xfId="1" applyNumberFormat="1" applyFont="1" applyBorder="1" applyProtection="1">
      <alignment vertical="center"/>
      <protection locked="0"/>
    </xf>
    <xf numFmtId="38" fontId="0" fillId="0" borderId="8" xfId="1" applyFont="1" applyBorder="1" applyProtection="1">
      <alignment vertical="center"/>
    </xf>
    <xf numFmtId="38" fontId="0" fillId="0" borderId="14" xfId="1" applyFont="1" applyFill="1" applyBorder="1" applyAlignment="1">
      <alignment horizontal="right" vertical="center"/>
    </xf>
    <xf numFmtId="0" fontId="0" fillId="0" borderId="43" xfId="0" applyFont="1" applyBorder="1" applyAlignment="1">
      <alignment horizontal="right" vertical="center"/>
    </xf>
    <xf numFmtId="38" fontId="0" fillId="0" borderId="2" xfId="1" applyFont="1" applyFill="1" applyBorder="1" applyProtection="1">
      <alignment vertical="center"/>
    </xf>
    <xf numFmtId="0" fontId="0" fillId="0" borderId="43" xfId="0" applyFont="1" applyBorder="1">
      <alignment vertical="center"/>
    </xf>
    <xf numFmtId="176" fontId="0" fillId="0" borderId="7" xfId="1" applyNumberFormat="1" applyFont="1" applyBorder="1" applyProtection="1">
      <alignment vertical="center"/>
      <protection locked="0"/>
    </xf>
    <xf numFmtId="38" fontId="0" fillId="0" borderId="7" xfId="1" applyFont="1" applyBorder="1" applyProtection="1">
      <alignment vertical="center"/>
    </xf>
    <xf numFmtId="38" fontId="0" fillId="0" borderId="15" xfId="1" applyFont="1" applyFill="1" applyBorder="1" applyAlignment="1">
      <alignment horizontal="right" vertical="center"/>
    </xf>
    <xf numFmtId="0" fontId="0" fillId="0" borderId="2" xfId="0" applyFont="1" applyBorder="1" applyAlignment="1">
      <alignment horizontal="right" vertical="center"/>
    </xf>
    <xf numFmtId="0" fontId="0" fillId="0" borderId="42" xfId="0" applyFont="1" applyBorder="1" applyAlignment="1">
      <alignment horizontal="right" vertical="center"/>
    </xf>
    <xf numFmtId="38" fontId="0" fillId="0" borderId="17" xfId="1" applyFont="1" applyFill="1" applyBorder="1" applyProtection="1">
      <alignment vertical="center"/>
    </xf>
    <xf numFmtId="38" fontId="0" fillId="0" borderId="17" xfId="1" applyFont="1" applyFill="1" applyBorder="1" applyProtection="1">
      <alignment vertical="center"/>
      <protection locked="0"/>
    </xf>
    <xf numFmtId="176" fontId="0" fillId="0" borderId="42" xfId="1" applyNumberFormat="1" applyFont="1" applyBorder="1" applyProtection="1">
      <alignment vertical="center"/>
      <protection locked="0"/>
    </xf>
    <xf numFmtId="38" fontId="0" fillId="0" borderId="61" xfId="1" applyFont="1" applyFill="1" applyBorder="1" applyAlignment="1" applyProtection="1">
      <alignment horizontal="right" vertical="center"/>
    </xf>
    <xf numFmtId="0" fontId="0" fillId="0" borderId="9" xfId="0" applyFont="1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38" fontId="0" fillId="0" borderId="3" xfId="1" applyFont="1" applyFill="1" applyBorder="1" applyProtection="1">
      <alignment vertical="center"/>
    </xf>
    <xf numFmtId="38" fontId="0" fillId="0" borderId="3" xfId="1" applyFont="1" applyFill="1" applyBorder="1" applyProtection="1">
      <alignment vertical="center"/>
      <protection locked="0"/>
    </xf>
    <xf numFmtId="0" fontId="0" fillId="0" borderId="56" xfId="0" applyFont="1" applyBorder="1">
      <alignment vertical="center"/>
    </xf>
    <xf numFmtId="176" fontId="0" fillId="0" borderId="9" xfId="1" applyNumberFormat="1" applyFont="1" applyBorder="1" applyProtection="1">
      <alignment vertical="center"/>
      <protection locked="0"/>
    </xf>
    <xf numFmtId="38" fontId="0" fillId="0" borderId="21" xfId="1" applyFont="1" applyBorder="1" applyProtection="1">
      <alignment vertical="center"/>
    </xf>
    <xf numFmtId="38" fontId="0" fillId="0" borderId="40" xfId="1" applyFont="1" applyFill="1" applyBorder="1" applyAlignment="1">
      <alignment horizontal="right" vertical="center"/>
    </xf>
    <xf numFmtId="0" fontId="0" fillId="0" borderId="28" xfId="0" applyFont="1" applyBorder="1" applyAlignment="1">
      <alignment horizontal="center" vertical="center" wrapText="1"/>
    </xf>
    <xf numFmtId="0" fontId="0" fillId="0" borderId="19" xfId="0" applyFont="1" applyBorder="1">
      <alignment vertical="center"/>
    </xf>
    <xf numFmtId="0" fontId="0" fillId="0" borderId="31" xfId="0" applyFont="1" applyBorder="1" applyAlignment="1">
      <alignment horizontal="center" vertical="center"/>
    </xf>
    <xf numFmtId="38" fontId="0" fillId="0" borderId="1" xfId="1" applyFont="1" applyFill="1" applyBorder="1" applyProtection="1">
      <alignment vertical="center"/>
    </xf>
    <xf numFmtId="38" fontId="0" fillId="0" borderId="1" xfId="1" applyFont="1" applyFill="1" applyBorder="1" applyProtection="1">
      <alignment vertical="center"/>
      <protection locked="0"/>
    </xf>
    <xf numFmtId="38" fontId="0" fillId="0" borderId="62" xfId="1" applyFont="1" applyFill="1" applyBorder="1" applyAlignment="1" applyProtection="1">
      <alignment vertical="center"/>
    </xf>
    <xf numFmtId="176" fontId="0" fillId="0" borderId="18" xfId="1" applyNumberFormat="1" applyFont="1" applyBorder="1" applyProtection="1">
      <alignment vertical="center"/>
      <protection locked="0"/>
    </xf>
    <xf numFmtId="38" fontId="0" fillId="0" borderId="41" xfId="1" applyFont="1" applyBorder="1" applyProtection="1">
      <alignment vertical="center"/>
    </xf>
    <xf numFmtId="38" fontId="0" fillId="0" borderId="15" xfId="1" applyFont="1" applyFill="1" applyBorder="1">
      <alignment vertical="center"/>
    </xf>
    <xf numFmtId="0" fontId="0" fillId="0" borderId="24" xfId="0" applyFont="1" applyBorder="1" applyAlignment="1">
      <alignment horizontal="center" vertical="center"/>
    </xf>
    <xf numFmtId="0" fontId="0" fillId="0" borderId="32" xfId="0" applyFont="1" applyBorder="1">
      <alignment vertical="center"/>
    </xf>
    <xf numFmtId="0" fontId="0" fillId="0" borderId="14" xfId="0" applyFont="1" applyBorder="1">
      <alignment vertical="center"/>
    </xf>
    <xf numFmtId="0" fontId="0" fillId="0" borderId="4" xfId="0" applyFont="1" applyBorder="1" applyAlignment="1">
      <alignment vertical="center" wrapText="1"/>
    </xf>
    <xf numFmtId="38" fontId="0" fillId="0" borderId="33" xfId="1" applyFont="1" applyFill="1" applyBorder="1" applyAlignment="1">
      <alignment vertical="center"/>
    </xf>
    <xf numFmtId="38" fontId="0" fillId="0" borderId="63" xfId="1" applyFont="1" applyBorder="1" applyProtection="1">
      <alignment vertical="center"/>
    </xf>
    <xf numFmtId="38" fontId="0" fillId="0" borderId="36" xfId="1" applyFont="1" applyFill="1" applyBorder="1" applyAlignment="1">
      <alignment vertical="center"/>
    </xf>
    <xf numFmtId="0" fontId="0" fillId="0" borderId="15" xfId="0" applyFont="1" applyBorder="1">
      <alignment vertical="center"/>
    </xf>
    <xf numFmtId="0" fontId="0" fillId="0" borderId="5" xfId="0" applyFont="1" applyBorder="1" applyAlignment="1">
      <alignment vertical="center" wrapText="1"/>
    </xf>
    <xf numFmtId="0" fontId="0" fillId="0" borderId="47" xfId="0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0" fillId="0" borderId="34" xfId="0" applyFont="1" applyBorder="1">
      <alignment vertical="center"/>
    </xf>
    <xf numFmtId="38" fontId="0" fillId="0" borderId="64" xfId="1" applyFont="1" applyBorder="1" applyProtection="1">
      <alignment vertical="center"/>
    </xf>
    <xf numFmtId="0" fontId="0" fillId="0" borderId="37" xfId="0" applyFont="1" applyBorder="1">
      <alignment vertical="center"/>
    </xf>
    <xf numFmtId="0" fontId="0" fillId="0" borderId="13" xfId="0" applyFont="1" applyBorder="1">
      <alignment vertical="center"/>
    </xf>
    <xf numFmtId="0" fontId="0" fillId="0" borderId="10" xfId="0" applyFont="1" applyBorder="1" applyAlignment="1">
      <alignment vertical="center" wrapText="1"/>
    </xf>
    <xf numFmtId="0" fontId="0" fillId="0" borderId="7" xfId="0" applyFont="1" applyBorder="1" applyAlignment="1">
      <alignment horizontal="center" vertical="center"/>
    </xf>
    <xf numFmtId="0" fontId="0" fillId="0" borderId="39" xfId="0" applyFont="1" applyBorder="1">
      <alignment vertical="center"/>
    </xf>
    <xf numFmtId="0" fontId="0" fillId="0" borderId="16" xfId="0" applyFont="1" applyBorder="1">
      <alignment vertical="center"/>
    </xf>
    <xf numFmtId="0" fontId="0" fillId="0" borderId="6" xfId="0" applyFont="1" applyBorder="1" applyAlignment="1">
      <alignment vertical="center" wrapText="1"/>
    </xf>
    <xf numFmtId="0" fontId="0" fillId="0" borderId="48" xfId="0" applyFont="1" applyBorder="1" applyAlignment="1">
      <alignment horizontal="center" vertical="center"/>
    </xf>
    <xf numFmtId="0" fontId="0" fillId="0" borderId="35" xfId="0" applyFont="1" applyBorder="1">
      <alignment vertical="center"/>
    </xf>
    <xf numFmtId="0" fontId="0" fillId="0" borderId="38" xfId="0" applyFont="1" applyBorder="1">
      <alignment vertical="center"/>
    </xf>
    <xf numFmtId="38" fontId="0" fillId="0" borderId="23" xfId="1" applyFont="1" applyFill="1" applyBorder="1">
      <alignment vertical="center"/>
    </xf>
    <xf numFmtId="38" fontId="0" fillId="0" borderId="19" xfId="1" applyFont="1" applyFill="1" applyBorder="1">
      <alignment vertical="center"/>
    </xf>
    <xf numFmtId="0" fontId="0" fillId="0" borderId="32" xfId="0" applyFont="1" applyBorder="1" applyProtection="1">
      <alignment vertical="center"/>
      <protection locked="0"/>
    </xf>
    <xf numFmtId="0" fontId="0" fillId="0" borderId="59" xfId="0" applyFont="1" applyBorder="1" applyProtection="1">
      <alignment vertical="center"/>
      <protection locked="0"/>
    </xf>
    <xf numFmtId="0" fontId="0" fillId="0" borderId="49" xfId="0" applyFont="1" applyBorder="1" applyProtection="1">
      <alignment vertical="center"/>
      <protection locked="0"/>
    </xf>
    <xf numFmtId="0" fontId="0" fillId="0" borderId="11" xfId="0" applyFont="1" applyBorder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0" borderId="50" xfId="0" applyFont="1" applyBorder="1" applyProtection="1">
      <alignment vertical="center"/>
      <protection locked="0"/>
    </xf>
    <xf numFmtId="0" fontId="0" fillId="0" borderId="39" xfId="0" applyFont="1" applyBorder="1" applyProtection="1">
      <alignment vertical="center"/>
      <protection locked="0"/>
    </xf>
    <xf numFmtId="0" fontId="0" fillId="0" borderId="24" xfId="0" applyFont="1" applyBorder="1" applyProtection="1">
      <alignment vertical="center"/>
      <protection locked="0"/>
    </xf>
    <xf numFmtId="0" fontId="0" fillId="0" borderId="51" xfId="0" applyFont="1" applyBorder="1" applyProtection="1">
      <alignment vertical="center"/>
      <protection locked="0"/>
    </xf>
    <xf numFmtId="0" fontId="0" fillId="0" borderId="42" xfId="0" applyFont="1" applyBorder="1" applyAlignment="1">
      <alignment horizontal="center" vertical="center"/>
    </xf>
    <xf numFmtId="0" fontId="0" fillId="0" borderId="53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65" xfId="0" applyFont="1" applyBorder="1" applyAlignment="1">
      <alignment horizontal="center" vertical="center"/>
    </xf>
    <xf numFmtId="38" fontId="0" fillId="0" borderId="60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2"/>
  <sheetViews>
    <sheetView tabSelected="1" zoomScaleNormal="100" zoomScaleSheetLayoutView="85" workbookViewId="0"/>
  </sheetViews>
  <sheetFormatPr defaultColWidth="17.6640625" defaultRowHeight="13.2" x14ac:dyDescent="0.2"/>
  <cols>
    <col min="1" max="1" width="110.77734375" style="26" customWidth="1"/>
    <col min="2" max="2" width="0.6640625" style="26" customWidth="1"/>
    <col min="3" max="16384" width="17.6640625" style="26"/>
  </cols>
  <sheetData>
    <row r="1" spans="1:2" ht="19.5" customHeight="1" x14ac:dyDescent="0.2">
      <c r="A1" s="2" t="s">
        <v>63</v>
      </c>
      <c r="B1" s="1"/>
    </row>
    <row r="2" spans="1:2" s="3" customFormat="1" ht="19.5" customHeight="1" x14ac:dyDescent="0.2">
      <c r="A2" s="10"/>
      <c r="B2" s="10"/>
    </row>
    <row r="3" spans="1:2" s="3" customFormat="1" ht="19.5" customHeight="1" x14ac:dyDescent="0.2">
      <c r="A3" s="10"/>
      <c r="B3" s="10"/>
    </row>
    <row r="4" spans="1:2" s="3" customFormat="1" ht="19.5" customHeight="1" x14ac:dyDescent="0.2">
      <c r="A4" s="3" t="s">
        <v>65</v>
      </c>
      <c r="B4" s="10"/>
    </row>
    <row r="5" spans="1:2" s="3" customFormat="1" ht="19.5" customHeight="1" x14ac:dyDescent="0.2">
      <c r="B5" s="10"/>
    </row>
    <row r="6" spans="1:2" s="3" customFormat="1" ht="19.5" customHeight="1" x14ac:dyDescent="0.2">
      <c r="A6" s="3" t="s">
        <v>79</v>
      </c>
      <c r="B6" s="10"/>
    </row>
    <row r="7" spans="1:2" s="3" customFormat="1" ht="19.5" customHeight="1" x14ac:dyDescent="0.2">
      <c r="A7" s="3" t="s">
        <v>68</v>
      </c>
      <c r="B7" s="10"/>
    </row>
    <row r="8" spans="1:2" s="3" customFormat="1" ht="19.5" customHeight="1" x14ac:dyDescent="0.2">
      <c r="B8" s="10"/>
    </row>
    <row r="9" spans="1:2" s="3" customFormat="1" ht="19.5" customHeight="1" x14ac:dyDescent="0.2">
      <c r="A9" s="3" t="s">
        <v>61</v>
      </c>
    </row>
    <row r="10" spans="1:2" s="3" customFormat="1" ht="19.5" customHeight="1" x14ac:dyDescent="0.2">
      <c r="A10" s="3" t="s">
        <v>60</v>
      </c>
    </row>
    <row r="11" spans="1:2" s="3" customFormat="1" ht="19.5" customHeight="1" x14ac:dyDescent="0.2"/>
    <row r="12" spans="1:2" s="3" customFormat="1" ht="19.5" customHeight="1" x14ac:dyDescent="0.2">
      <c r="A12" s="3" t="s">
        <v>41</v>
      </c>
    </row>
    <row r="13" spans="1:2" s="3" customFormat="1" ht="19.5" customHeight="1" x14ac:dyDescent="0.2">
      <c r="A13" s="3" t="s">
        <v>78</v>
      </c>
    </row>
    <row r="14" spans="1:2" s="3" customFormat="1" ht="19.5" customHeight="1" x14ac:dyDescent="0.2">
      <c r="A14" s="3" t="s">
        <v>55</v>
      </c>
    </row>
    <row r="15" spans="1:2" s="3" customFormat="1" ht="19.5" customHeight="1" x14ac:dyDescent="0.2"/>
    <row r="16" spans="1:2" s="3" customFormat="1" ht="19.5" customHeight="1" x14ac:dyDescent="0.2">
      <c r="A16" s="3" t="s">
        <v>80</v>
      </c>
    </row>
    <row r="17" spans="1:2" s="3" customFormat="1" ht="19.5" customHeight="1" x14ac:dyDescent="0.2">
      <c r="A17" s="3" t="s">
        <v>77</v>
      </c>
    </row>
    <row r="18" spans="1:2" s="3" customFormat="1" ht="19.5" customHeight="1" x14ac:dyDescent="0.2">
      <c r="A18" s="3" t="s">
        <v>62</v>
      </c>
    </row>
    <row r="19" spans="1:2" s="3" customFormat="1" ht="19.5" customHeight="1" x14ac:dyDescent="0.2"/>
    <row r="20" spans="1:2" s="3" customFormat="1" ht="19.5" customHeight="1" x14ac:dyDescent="0.2">
      <c r="A20" s="3" t="s">
        <v>44</v>
      </c>
    </row>
    <row r="21" spans="1:2" s="3" customFormat="1" ht="19.5" customHeight="1" x14ac:dyDescent="0.2">
      <c r="A21" s="3" t="s">
        <v>46</v>
      </c>
    </row>
    <row r="22" spans="1:2" s="3" customFormat="1" ht="19.5" customHeight="1" x14ac:dyDescent="0.2">
      <c r="A22" s="3" t="s">
        <v>45</v>
      </c>
    </row>
    <row r="23" spans="1:2" s="3" customFormat="1" ht="19.5" customHeight="1" x14ac:dyDescent="0.2">
      <c r="A23" s="3" t="s">
        <v>69</v>
      </c>
    </row>
    <row r="24" spans="1:2" s="3" customFormat="1" ht="19.5" customHeight="1" x14ac:dyDescent="0.2">
      <c r="A24" s="3" t="s">
        <v>21</v>
      </c>
    </row>
    <row r="25" spans="1:2" s="3" customFormat="1" ht="19.5" customHeight="1" x14ac:dyDescent="0.2"/>
    <row r="26" spans="1:2" s="3" customFormat="1" ht="19.5" customHeight="1" x14ac:dyDescent="0.2">
      <c r="A26" s="3" t="s">
        <v>22</v>
      </c>
    </row>
    <row r="27" spans="1:2" s="3" customFormat="1" ht="19.5" customHeight="1" x14ac:dyDescent="0.2">
      <c r="A27" s="3" t="s">
        <v>23</v>
      </c>
    </row>
    <row r="28" spans="1:2" s="3" customFormat="1" ht="19.5" customHeight="1" x14ac:dyDescent="0.2"/>
    <row r="29" spans="1:2" s="3" customFormat="1" ht="19.5" customHeight="1" x14ac:dyDescent="0.2">
      <c r="A29" s="3" t="s">
        <v>66</v>
      </c>
    </row>
    <row r="30" spans="1:2" s="3" customFormat="1" ht="19.5" customHeight="1" x14ac:dyDescent="0.2">
      <c r="A30" s="3" t="s">
        <v>67</v>
      </c>
    </row>
    <row r="31" spans="1:2" s="3" customFormat="1" ht="19.5" customHeight="1" x14ac:dyDescent="0.2"/>
    <row r="32" spans="1:2" s="3" customFormat="1" ht="19.5" customHeight="1" x14ac:dyDescent="0.2">
      <c r="A32" s="3" t="s">
        <v>70</v>
      </c>
      <c r="B32" s="4"/>
    </row>
    <row r="33" spans="1:2" s="3" customFormat="1" ht="19.5" customHeight="1" x14ac:dyDescent="0.2">
      <c r="A33" s="3" t="s">
        <v>24</v>
      </c>
      <c r="B33" s="4"/>
    </row>
    <row r="34" spans="1:2" s="3" customFormat="1" ht="19.5" customHeight="1" x14ac:dyDescent="0.2">
      <c r="A34" s="3" t="s">
        <v>81</v>
      </c>
      <c r="B34" s="4"/>
    </row>
    <row r="35" spans="1:2" s="3" customFormat="1" ht="19.5" customHeight="1" x14ac:dyDescent="0.2">
      <c r="B35" s="4"/>
    </row>
    <row r="36" spans="1:2" s="3" customFormat="1" ht="19.5" customHeight="1" x14ac:dyDescent="0.2">
      <c r="A36" s="3" t="s">
        <v>82</v>
      </c>
      <c r="B36" s="4"/>
    </row>
    <row r="37" spans="1:2" s="3" customFormat="1" ht="19.5" customHeight="1" x14ac:dyDescent="0.2">
      <c r="A37" s="3" t="s">
        <v>71</v>
      </c>
      <c r="B37" s="4"/>
    </row>
    <row r="38" spans="1:2" s="3" customFormat="1" ht="19.5" customHeight="1" x14ac:dyDescent="0.2">
      <c r="B38" s="4"/>
    </row>
    <row r="39" spans="1:2" s="3" customFormat="1" ht="19.5" customHeight="1" x14ac:dyDescent="0.2">
      <c r="A39" s="3" t="s">
        <v>83</v>
      </c>
      <c r="B39" s="4"/>
    </row>
    <row r="40" spans="1:2" ht="19.5" customHeight="1" x14ac:dyDescent="0.2">
      <c r="A40" s="3"/>
    </row>
    <row r="41" spans="1:2" ht="19.5" customHeight="1" x14ac:dyDescent="0.2">
      <c r="A41" s="3" t="s">
        <v>50</v>
      </c>
    </row>
    <row r="42" spans="1:2" ht="19.5" customHeight="1" x14ac:dyDescent="0.2">
      <c r="A42" s="3" t="s">
        <v>51</v>
      </c>
    </row>
  </sheetData>
  <sheetProtection sheet="1" objects="1" scenarios="1"/>
  <phoneticPr fontId="2"/>
  <pageMargins left="0.78740157480314965" right="0.39370078740157483" top="0.59055118110236227" bottom="0.3937007874015748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4"/>
  <sheetViews>
    <sheetView showGridLines="0" zoomScale="70" zoomScaleNormal="70" zoomScaleSheetLayoutView="85" workbookViewId="0"/>
  </sheetViews>
  <sheetFormatPr defaultColWidth="17.6640625" defaultRowHeight="13.2" x14ac:dyDescent="0.2"/>
  <cols>
    <col min="1" max="1" width="12.6640625" style="26" customWidth="1"/>
    <col min="2" max="2" width="14.6640625" style="26" bestFit="1" customWidth="1"/>
    <col min="3" max="3" width="16" style="27" customWidth="1"/>
    <col min="4" max="4" width="10.109375" style="27" customWidth="1"/>
    <col min="5" max="5" width="12.6640625" style="28" customWidth="1"/>
    <col min="6" max="7" width="10.33203125" style="29" customWidth="1"/>
    <col min="8" max="8" width="8.6640625" style="29" customWidth="1"/>
    <col min="9" max="9" width="9.77734375" style="29" customWidth="1"/>
    <col min="10" max="10" width="13.21875" style="29" customWidth="1"/>
    <col min="11" max="11" width="13.109375" style="29" customWidth="1"/>
    <col min="12" max="12" width="3.109375" style="26" customWidth="1"/>
    <col min="13" max="13" width="17.6640625" style="26" customWidth="1"/>
    <col min="14" max="16384" width="17.6640625" style="26"/>
  </cols>
  <sheetData>
    <row r="1" spans="1:11" ht="21" customHeight="1" x14ac:dyDescent="0.2">
      <c r="G1" s="21" t="s">
        <v>84</v>
      </c>
      <c r="H1" s="30"/>
      <c r="I1" s="30"/>
      <c r="J1" s="30"/>
      <c r="K1" s="31"/>
    </row>
    <row r="2" spans="1:11" x14ac:dyDescent="0.2">
      <c r="K2" s="32"/>
    </row>
    <row r="3" spans="1:11" ht="21" customHeight="1" x14ac:dyDescent="0.2">
      <c r="A3" s="22" t="s">
        <v>85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16.8" thickBot="1" x14ac:dyDescent="0.25">
      <c r="A4" s="1"/>
      <c r="B4" s="1"/>
      <c r="C4" s="1"/>
      <c r="D4" s="1"/>
      <c r="E4" s="5"/>
      <c r="F4" s="1"/>
      <c r="G4" s="1"/>
      <c r="H4" s="1"/>
      <c r="I4" s="1"/>
      <c r="J4" s="1"/>
      <c r="K4" s="1"/>
    </row>
    <row r="5" spans="1:11" ht="21" customHeight="1" thickBot="1" x14ac:dyDescent="0.25">
      <c r="A5" s="11" t="s">
        <v>64</v>
      </c>
      <c r="G5" s="8"/>
      <c r="H5" s="9" t="s">
        <v>30</v>
      </c>
      <c r="I5" s="33"/>
      <c r="J5" s="8"/>
    </row>
    <row r="6" spans="1:11" ht="18" customHeight="1" x14ac:dyDescent="0.2">
      <c r="E6" s="34"/>
      <c r="F6" s="35"/>
      <c r="G6" s="35"/>
      <c r="H6" s="35"/>
      <c r="I6" s="35"/>
      <c r="J6" s="35"/>
      <c r="K6" s="36" t="s">
        <v>12</v>
      </c>
    </row>
    <row r="7" spans="1:11" s="32" customFormat="1" ht="18" customHeight="1" x14ac:dyDescent="0.2">
      <c r="A7" s="37" t="s">
        <v>0</v>
      </c>
      <c r="B7" s="38"/>
      <c r="C7" s="39" t="s">
        <v>1</v>
      </c>
      <c r="D7" s="40"/>
      <c r="E7" s="40"/>
      <c r="F7" s="40"/>
      <c r="G7" s="40"/>
      <c r="H7" s="40"/>
      <c r="I7" s="40"/>
      <c r="J7" s="40"/>
      <c r="K7" s="41" t="s">
        <v>13</v>
      </c>
    </row>
    <row r="8" spans="1:11" s="32" customFormat="1" ht="18" customHeight="1" x14ac:dyDescent="0.2">
      <c r="A8" s="42"/>
      <c r="B8" s="43"/>
      <c r="C8" s="44" t="s">
        <v>52</v>
      </c>
      <c r="D8" s="45" t="s">
        <v>40</v>
      </c>
      <c r="E8" s="46"/>
      <c r="F8" s="25" t="s">
        <v>16</v>
      </c>
      <c r="G8" s="20" t="s">
        <v>17</v>
      </c>
      <c r="H8" s="20" t="s">
        <v>18</v>
      </c>
      <c r="I8" s="24" t="s">
        <v>54</v>
      </c>
      <c r="J8" s="19" t="s">
        <v>19</v>
      </c>
      <c r="K8" s="23" t="s">
        <v>42</v>
      </c>
    </row>
    <row r="9" spans="1:11" s="32" customFormat="1" ht="35.25" customHeight="1" x14ac:dyDescent="0.2">
      <c r="A9" s="47"/>
      <c r="B9" s="48"/>
      <c r="C9" s="49"/>
      <c r="D9" s="50"/>
      <c r="E9" s="51"/>
      <c r="F9" s="52"/>
      <c r="G9" s="53"/>
      <c r="H9" s="53"/>
      <c r="I9" s="53"/>
      <c r="J9" s="54"/>
      <c r="K9" s="55"/>
    </row>
    <row r="10" spans="1:11" ht="16.5" customHeight="1" x14ac:dyDescent="0.2">
      <c r="A10" s="56" t="s">
        <v>3</v>
      </c>
      <c r="B10" s="57" t="s">
        <v>10</v>
      </c>
      <c r="C10" s="58" t="s">
        <v>25</v>
      </c>
      <c r="D10" s="59" t="s">
        <v>29</v>
      </c>
      <c r="E10" s="60"/>
      <c r="F10" s="61">
        <v>588000</v>
      </c>
      <c r="G10" s="62"/>
      <c r="H10" s="63">
        <v>1534</v>
      </c>
      <c r="I10" s="64"/>
      <c r="J10" s="65">
        <f t="shared" ref="J10:J41" si="0">G10*I10</f>
        <v>0</v>
      </c>
      <c r="K10" s="66">
        <f>H10*I10*79</f>
        <v>0</v>
      </c>
    </row>
    <row r="11" spans="1:11" ht="16.2" customHeight="1" x14ac:dyDescent="0.2">
      <c r="A11" s="56"/>
      <c r="B11" s="57"/>
      <c r="C11" s="58"/>
      <c r="D11" s="67" t="s">
        <v>34</v>
      </c>
      <c r="E11" s="7" t="s">
        <v>31</v>
      </c>
      <c r="F11" s="68">
        <v>392000</v>
      </c>
      <c r="G11" s="12"/>
      <c r="H11" s="69"/>
      <c r="I11" s="70"/>
      <c r="J11" s="71">
        <f t="shared" si="0"/>
        <v>0</v>
      </c>
      <c r="K11" s="72">
        <f>H10*I11*79*8/12</f>
        <v>0</v>
      </c>
    </row>
    <row r="12" spans="1:11" ht="16.5" customHeight="1" x14ac:dyDescent="0.2">
      <c r="A12" s="56"/>
      <c r="B12" s="57"/>
      <c r="C12" s="58"/>
      <c r="D12" s="73" t="s">
        <v>35</v>
      </c>
      <c r="E12" s="6" t="s">
        <v>38</v>
      </c>
      <c r="F12" s="68">
        <v>49000</v>
      </c>
      <c r="G12" s="12"/>
      <c r="H12" s="69"/>
      <c r="I12" s="70"/>
      <c r="J12" s="71">
        <f t="shared" si="0"/>
        <v>0</v>
      </c>
      <c r="K12" s="72">
        <f>H10*I12*79/12</f>
        <v>0</v>
      </c>
    </row>
    <row r="13" spans="1:11" ht="16.5" customHeight="1" x14ac:dyDescent="0.2">
      <c r="A13" s="56"/>
      <c r="B13" s="57"/>
      <c r="C13" s="58"/>
      <c r="D13" s="73" t="s">
        <v>36</v>
      </c>
      <c r="E13" s="6" t="s">
        <v>38</v>
      </c>
      <c r="F13" s="68">
        <v>49000</v>
      </c>
      <c r="G13" s="12"/>
      <c r="H13" s="69"/>
      <c r="I13" s="70"/>
      <c r="J13" s="71">
        <f t="shared" si="0"/>
        <v>0</v>
      </c>
      <c r="K13" s="72">
        <f>H10*I13*79/12</f>
        <v>0</v>
      </c>
    </row>
    <row r="14" spans="1:11" ht="16.5" customHeight="1" x14ac:dyDescent="0.2">
      <c r="A14" s="56"/>
      <c r="B14" s="57"/>
      <c r="C14" s="58"/>
      <c r="D14" s="73" t="s">
        <v>37</v>
      </c>
      <c r="E14" s="6" t="s">
        <v>38</v>
      </c>
      <c r="F14" s="68">
        <v>49000</v>
      </c>
      <c r="G14" s="12"/>
      <c r="H14" s="69"/>
      <c r="I14" s="70"/>
      <c r="J14" s="71">
        <f t="shared" si="0"/>
        <v>0</v>
      </c>
      <c r="K14" s="72">
        <f>H10*I14*79/12</f>
        <v>0</v>
      </c>
    </row>
    <row r="15" spans="1:11" ht="16.5" customHeight="1" x14ac:dyDescent="0.2">
      <c r="A15" s="56"/>
      <c r="B15" s="57"/>
      <c r="C15" s="58"/>
      <c r="D15" s="73" t="s">
        <v>39</v>
      </c>
      <c r="E15" s="6" t="s">
        <v>38</v>
      </c>
      <c r="F15" s="68">
        <v>49000</v>
      </c>
      <c r="G15" s="12"/>
      <c r="H15" s="69"/>
      <c r="I15" s="70"/>
      <c r="J15" s="71">
        <f t="shared" si="0"/>
        <v>0</v>
      </c>
      <c r="K15" s="72">
        <f>H10*I15*79/12</f>
        <v>0</v>
      </c>
    </row>
    <row r="16" spans="1:11" ht="16.5" customHeight="1" x14ac:dyDescent="0.2">
      <c r="A16" s="56"/>
      <c r="B16" s="57"/>
      <c r="C16" s="58"/>
      <c r="D16" s="74" t="s">
        <v>53</v>
      </c>
      <c r="E16" s="14" t="s">
        <v>38</v>
      </c>
      <c r="F16" s="75">
        <v>14500</v>
      </c>
      <c r="G16" s="76"/>
      <c r="H16" s="69"/>
      <c r="I16" s="77"/>
      <c r="J16" s="71">
        <f t="shared" si="0"/>
        <v>0</v>
      </c>
      <c r="K16" s="78"/>
    </row>
    <row r="17" spans="1:11" ht="16.5" customHeight="1" x14ac:dyDescent="0.2">
      <c r="A17" s="56"/>
      <c r="B17" s="57"/>
      <c r="C17" s="58"/>
      <c r="D17" s="79" t="s">
        <v>2</v>
      </c>
      <c r="E17" s="80"/>
      <c r="F17" s="81">
        <v>14500</v>
      </c>
      <c r="G17" s="82"/>
      <c r="H17" s="83"/>
      <c r="I17" s="84"/>
      <c r="J17" s="85">
        <f t="shared" si="0"/>
        <v>0</v>
      </c>
      <c r="K17" s="86"/>
    </row>
    <row r="18" spans="1:11" ht="16.5" customHeight="1" x14ac:dyDescent="0.2">
      <c r="A18" s="56"/>
      <c r="B18" s="57"/>
      <c r="C18" s="87" t="s">
        <v>28</v>
      </c>
      <c r="D18" s="59" t="s">
        <v>29</v>
      </c>
      <c r="E18" s="60"/>
      <c r="F18" s="61">
        <v>588000</v>
      </c>
      <c r="G18" s="62"/>
      <c r="H18" s="63">
        <v>1534</v>
      </c>
      <c r="I18" s="64"/>
      <c r="J18" s="65">
        <f t="shared" si="0"/>
        <v>0</v>
      </c>
      <c r="K18" s="66">
        <f>H18*I18*79</f>
        <v>0</v>
      </c>
    </row>
    <row r="19" spans="1:11" ht="16.5" customHeight="1" x14ac:dyDescent="0.2">
      <c r="A19" s="56"/>
      <c r="B19" s="57"/>
      <c r="C19" s="58"/>
      <c r="D19" s="67" t="s">
        <v>34</v>
      </c>
      <c r="E19" s="7" t="s">
        <v>31</v>
      </c>
      <c r="F19" s="68">
        <v>392000</v>
      </c>
      <c r="G19" s="12"/>
      <c r="H19" s="69"/>
      <c r="I19" s="70"/>
      <c r="J19" s="71">
        <f t="shared" si="0"/>
        <v>0</v>
      </c>
      <c r="K19" s="72">
        <f>H18*I19*79*8/12</f>
        <v>0</v>
      </c>
    </row>
    <row r="20" spans="1:11" ht="16.5" customHeight="1" x14ac:dyDescent="0.2">
      <c r="A20" s="56"/>
      <c r="B20" s="57"/>
      <c r="C20" s="58"/>
      <c r="D20" s="73" t="s">
        <v>35</v>
      </c>
      <c r="E20" s="6" t="s">
        <v>38</v>
      </c>
      <c r="F20" s="68">
        <v>49000</v>
      </c>
      <c r="G20" s="12"/>
      <c r="H20" s="69"/>
      <c r="I20" s="70"/>
      <c r="J20" s="71">
        <f t="shared" si="0"/>
        <v>0</v>
      </c>
      <c r="K20" s="72">
        <f>H18*I20*79/12</f>
        <v>0</v>
      </c>
    </row>
    <row r="21" spans="1:11" ht="16.5" customHeight="1" x14ac:dyDescent="0.2">
      <c r="A21" s="56"/>
      <c r="B21" s="57"/>
      <c r="C21" s="58"/>
      <c r="D21" s="73" t="s">
        <v>36</v>
      </c>
      <c r="E21" s="6" t="s">
        <v>38</v>
      </c>
      <c r="F21" s="68">
        <v>49000</v>
      </c>
      <c r="G21" s="12"/>
      <c r="H21" s="69"/>
      <c r="I21" s="70"/>
      <c r="J21" s="71">
        <f t="shared" si="0"/>
        <v>0</v>
      </c>
      <c r="K21" s="72">
        <f>H18*I21*79/12</f>
        <v>0</v>
      </c>
    </row>
    <row r="22" spans="1:11" ht="16.5" customHeight="1" x14ac:dyDescent="0.2">
      <c r="A22" s="56"/>
      <c r="B22" s="57"/>
      <c r="C22" s="58"/>
      <c r="D22" s="73" t="s">
        <v>37</v>
      </c>
      <c r="E22" s="6" t="s">
        <v>38</v>
      </c>
      <c r="F22" s="68">
        <v>49000</v>
      </c>
      <c r="G22" s="12"/>
      <c r="H22" s="69"/>
      <c r="I22" s="70"/>
      <c r="J22" s="71">
        <f t="shared" si="0"/>
        <v>0</v>
      </c>
      <c r="K22" s="72">
        <f>H18*I22*79/12</f>
        <v>0</v>
      </c>
    </row>
    <row r="23" spans="1:11" ht="16.5" customHeight="1" x14ac:dyDescent="0.2">
      <c r="A23" s="56"/>
      <c r="B23" s="57"/>
      <c r="C23" s="58"/>
      <c r="D23" s="73" t="s">
        <v>39</v>
      </c>
      <c r="E23" s="6" t="s">
        <v>38</v>
      </c>
      <c r="F23" s="68">
        <v>49000</v>
      </c>
      <c r="G23" s="12"/>
      <c r="H23" s="69"/>
      <c r="I23" s="70"/>
      <c r="J23" s="71">
        <f t="shared" si="0"/>
        <v>0</v>
      </c>
      <c r="K23" s="72">
        <f>H18*I23*79/12</f>
        <v>0</v>
      </c>
    </row>
    <row r="24" spans="1:11" ht="16.5" customHeight="1" x14ac:dyDescent="0.2">
      <c r="A24" s="56"/>
      <c r="B24" s="57"/>
      <c r="C24" s="58"/>
      <c r="D24" s="74" t="s">
        <v>53</v>
      </c>
      <c r="E24" s="14" t="s">
        <v>38</v>
      </c>
      <c r="F24" s="75">
        <v>14500</v>
      </c>
      <c r="G24" s="76"/>
      <c r="H24" s="69"/>
      <c r="I24" s="77"/>
      <c r="J24" s="71">
        <f t="shared" si="0"/>
        <v>0</v>
      </c>
      <c r="K24" s="78"/>
    </row>
    <row r="25" spans="1:11" ht="16.5" customHeight="1" x14ac:dyDescent="0.2">
      <c r="A25" s="56"/>
      <c r="B25" s="57"/>
      <c r="C25" s="58"/>
      <c r="D25" s="79" t="s">
        <v>2</v>
      </c>
      <c r="E25" s="80"/>
      <c r="F25" s="81">
        <v>14500</v>
      </c>
      <c r="G25" s="82"/>
      <c r="H25" s="83"/>
      <c r="I25" s="84"/>
      <c r="J25" s="85">
        <f t="shared" si="0"/>
        <v>0</v>
      </c>
      <c r="K25" s="86"/>
    </row>
    <row r="26" spans="1:11" ht="16.5" customHeight="1" x14ac:dyDescent="0.2">
      <c r="A26" s="56"/>
      <c r="B26" s="57"/>
      <c r="C26" s="87" t="s">
        <v>27</v>
      </c>
      <c r="D26" s="59" t="s">
        <v>29</v>
      </c>
      <c r="E26" s="60"/>
      <c r="F26" s="61">
        <v>588000</v>
      </c>
      <c r="G26" s="62"/>
      <c r="H26" s="63">
        <v>1534</v>
      </c>
      <c r="I26" s="64"/>
      <c r="J26" s="65">
        <f t="shared" si="0"/>
        <v>0</v>
      </c>
      <c r="K26" s="66">
        <f>H26*I26*79</f>
        <v>0</v>
      </c>
    </row>
    <row r="27" spans="1:11" ht="16.5" customHeight="1" x14ac:dyDescent="0.2">
      <c r="A27" s="56"/>
      <c r="B27" s="57"/>
      <c r="C27" s="58"/>
      <c r="D27" s="67" t="s">
        <v>34</v>
      </c>
      <c r="E27" s="7" t="s">
        <v>31</v>
      </c>
      <c r="F27" s="68">
        <v>392000</v>
      </c>
      <c r="G27" s="12"/>
      <c r="H27" s="69"/>
      <c r="I27" s="70"/>
      <c r="J27" s="71">
        <f t="shared" si="0"/>
        <v>0</v>
      </c>
      <c r="K27" s="72">
        <f>H26*I27*79*8/12</f>
        <v>0</v>
      </c>
    </row>
    <row r="28" spans="1:11" ht="16.5" customHeight="1" x14ac:dyDescent="0.2">
      <c r="A28" s="56"/>
      <c r="B28" s="57"/>
      <c r="C28" s="58"/>
      <c r="D28" s="73" t="s">
        <v>35</v>
      </c>
      <c r="E28" s="6" t="s">
        <v>38</v>
      </c>
      <c r="F28" s="68">
        <v>49000</v>
      </c>
      <c r="G28" s="12"/>
      <c r="H28" s="69"/>
      <c r="I28" s="70"/>
      <c r="J28" s="71">
        <f t="shared" si="0"/>
        <v>0</v>
      </c>
      <c r="K28" s="72">
        <f>H26*I28*79/12</f>
        <v>0</v>
      </c>
    </row>
    <row r="29" spans="1:11" ht="16.5" customHeight="1" x14ac:dyDescent="0.2">
      <c r="A29" s="56"/>
      <c r="B29" s="57"/>
      <c r="C29" s="58"/>
      <c r="D29" s="73" t="s">
        <v>36</v>
      </c>
      <c r="E29" s="6" t="s">
        <v>38</v>
      </c>
      <c r="F29" s="68">
        <v>49000</v>
      </c>
      <c r="G29" s="12"/>
      <c r="H29" s="69"/>
      <c r="I29" s="70"/>
      <c r="J29" s="71">
        <f t="shared" si="0"/>
        <v>0</v>
      </c>
      <c r="K29" s="72">
        <f>H26*I29*79/12</f>
        <v>0</v>
      </c>
    </row>
    <row r="30" spans="1:11" ht="16.5" customHeight="1" x14ac:dyDescent="0.2">
      <c r="A30" s="56"/>
      <c r="B30" s="57"/>
      <c r="C30" s="58"/>
      <c r="D30" s="73" t="s">
        <v>37</v>
      </c>
      <c r="E30" s="6" t="s">
        <v>38</v>
      </c>
      <c r="F30" s="68">
        <v>49000</v>
      </c>
      <c r="G30" s="12"/>
      <c r="H30" s="69"/>
      <c r="I30" s="70"/>
      <c r="J30" s="71">
        <f t="shared" si="0"/>
        <v>0</v>
      </c>
      <c r="K30" s="72">
        <f>H26*I30*79/12</f>
        <v>0</v>
      </c>
    </row>
    <row r="31" spans="1:11" ht="16.5" customHeight="1" x14ac:dyDescent="0.2">
      <c r="A31" s="56"/>
      <c r="B31" s="57"/>
      <c r="C31" s="58"/>
      <c r="D31" s="73" t="s">
        <v>39</v>
      </c>
      <c r="E31" s="6" t="s">
        <v>38</v>
      </c>
      <c r="F31" s="68">
        <v>49000</v>
      </c>
      <c r="G31" s="12"/>
      <c r="H31" s="69"/>
      <c r="I31" s="70"/>
      <c r="J31" s="71">
        <f t="shared" si="0"/>
        <v>0</v>
      </c>
      <c r="K31" s="72">
        <f>H26*I31*79/12</f>
        <v>0</v>
      </c>
    </row>
    <row r="32" spans="1:11" ht="16.5" customHeight="1" x14ac:dyDescent="0.2">
      <c r="A32" s="56"/>
      <c r="B32" s="57"/>
      <c r="C32" s="58"/>
      <c r="D32" s="74" t="s">
        <v>53</v>
      </c>
      <c r="E32" s="14" t="s">
        <v>38</v>
      </c>
      <c r="F32" s="75">
        <v>14500</v>
      </c>
      <c r="G32" s="76"/>
      <c r="H32" s="69"/>
      <c r="I32" s="77"/>
      <c r="J32" s="71">
        <f t="shared" si="0"/>
        <v>0</v>
      </c>
      <c r="K32" s="78"/>
    </row>
    <row r="33" spans="1:11" ht="16.5" customHeight="1" x14ac:dyDescent="0.2">
      <c r="A33" s="56"/>
      <c r="B33" s="57"/>
      <c r="C33" s="58"/>
      <c r="D33" s="79" t="s">
        <v>2</v>
      </c>
      <c r="E33" s="80"/>
      <c r="F33" s="81">
        <v>14500</v>
      </c>
      <c r="G33" s="82"/>
      <c r="H33" s="83"/>
      <c r="I33" s="84"/>
      <c r="J33" s="85">
        <f t="shared" si="0"/>
        <v>0</v>
      </c>
      <c r="K33" s="86"/>
    </row>
    <row r="34" spans="1:11" ht="16.5" customHeight="1" x14ac:dyDescent="0.2">
      <c r="A34" s="56"/>
      <c r="B34" s="57"/>
      <c r="C34" s="87" t="s">
        <v>26</v>
      </c>
      <c r="D34" s="59" t="s">
        <v>29</v>
      </c>
      <c r="E34" s="60"/>
      <c r="F34" s="61">
        <v>588000</v>
      </c>
      <c r="G34" s="62"/>
      <c r="H34" s="63">
        <v>1534</v>
      </c>
      <c r="I34" s="64"/>
      <c r="J34" s="65">
        <f t="shared" si="0"/>
        <v>0</v>
      </c>
      <c r="K34" s="66">
        <f>H34*I34*79</f>
        <v>0</v>
      </c>
    </row>
    <row r="35" spans="1:11" ht="16.5" customHeight="1" x14ac:dyDescent="0.2">
      <c r="A35" s="56"/>
      <c r="B35" s="57"/>
      <c r="C35" s="58"/>
      <c r="D35" s="67" t="s">
        <v>34</v>
      </c>
      <c r="E35" s="7" t="s">
        <v>31</v>
      </c>
      <c r="F35" s="68">
        <v>392000</v>
      </c>
      <c r="G35" s="12"/>
      <c r="H35" s="69"/>
      <c r="I35" s="70"/>
      <c r="J35" s="71">
        <f t="shared" si="0"/>
        <v>0</v>
      </c>
      <c r="K35" s="72">
        <f>H34*I35*79*8/12</f>
        <v>0</v>
      </c>
    </row>
    <row r="36" spans="1:11" ht="16.5" customHeight="1" x14ac:dyDescent="0.2">
      <c r="A36" s="56"/>
      <c r="B36" s="57"/>
      <c r="C36" s="58"/>
      <c r="D36" s="73" t="s">
        <v>35</v>
      </c>
      <c r="E36" s="6" t="s">
        <v>38</v>
      </c>
      <c r="F36" s="68">
        <v>49000</v>
      </c>
      <c r="G36" s="12"/>
      <c r="H36" s="69"/>
      <c r="I36" s="70"/>
      <c r="J36" s="71">
        <f t="shared" si="0"/>
        <v>0</v>
      </c>
      <c r="K36" s="72">
        <f>H34*I36*79/12</f>
        <v>0</v>
      </c>
    </row>
    <row r="37" spans="1:11" ht="16.5" customHeight="1" x14ac:dyDescent="0.2">
      <c r="A37" s="56"/>
      <c r="B37" s="57"/>
      <c r="C37" s="58"/>
      <c r="D37" s="73" t="s">
        <v>36</v>
      </c>
      <c r="E37" s="6" t="s">
        <v>38</v>
      </c>
      <c r="F37" s="68">
        <v>49000</v>
      </c>
      <c r="G37" s="12"/>
      <c r="H37" s="69"/>
      <c r="I37" s="70"/>
      <c r="J37" s="71">
        <f t="shared" si="0"/>
        <v>0</v>
      </c>
      <c r="K37" s="72">
        <f>H34*I37*79/12</f>
        <v>0</v>
      </c>
    </row>
    <row r="38" spans="1:11" ht="16.5" customHeight="1" x14ac:dyDescent="0.2">
      <c r="A38" s="56"/>
      <c r="B38" s="57"/>
      <c r="C38" s="58"/>
      <c r="D38" s="73" t="s">
        <v>37</v>
      </c>
      <c r="E38" s="6" t="s">
        <v>38</v>
      </c>
      <c r="F38" s="68">
        <v>49000</v>
      </c>
      <c r="G38" s="12"/>
      <c r="H38" s="69"/>
      <c r="I38" s="70"/>
      <c r="J38" s="71">
        <f t="shared" si="0"/>
        <v>0</v>
      </c>
      <c r="K38" s="72">
        <f>H34*I38*79/12</f>
        <v>0</v>
      </c>
    </row>
    <row r="39" spans="1:11" ht="16.5" customHeight="1" x14ac:dyDescent="0.2">
      <c r="A39" s="56"/>
      <c r="B39" s="57"/>
      <c r="C39" s="58"/>
      <c r="D39" s="73" t="s">
        <v>39</v>
      </c>
      <c r="E39" s="6" t="s">
        <v>38</v>
      </c>
      <c r="F39" s="68">
        <v>49000</v>
      </c>
      <c r="G39" s="12"/>
      <c r="H39" s="69"/>
      <c r="I39" s="70"/>
      <c r="J39" s="71">
        <f t="shared" si="0"/>
        <v>0</v>
      </c>
      <c r="K39" s="72">
        <f>H34*I39*79/12</f>
        <v>0</v>
      </c>
    </row>
    <row r="40" spans="1:11" ht="16.5" customHeight="1" x14ac:dyDescent="0.2">
      <c r="A40" s="56"/>
      <c r="B40" s="57"/>
      <c r="C40" s="58"/>
      <c r="D40" s="74" t="s">
        <v>53</v>
      </c>
      <c r="E40" s="14" t="s">
        <v>38</v>
      </c>
      <c r="F40" s="75">
        <v>14500</v>
      </c>
      <c r="G40" s="76"/>
      <c r="H40" s="69"/>
      <c r="I40" s="77"/>
      <c r="J40" s="71">
        <f t="shared" si="0"/>
        <v>0</v>
      </c>
      <c r="K40" s="78"/>
    </row>
    <row r="41" spans="1:11" ht="16.5" customHeight="1" x14ac:dyDescent="0.2">
      <c r="A41" s="56"/>
      <c r="B41" s="88"/>
      <c r="C41" s="58"/>
      <c r="D41" s="79" t="s">
        <v>2</v>
      </c>
      <c r="E41" s="80"/>
      <c r="F41" s="81">
        <v>14500</v>
      </c>
      <c r="G41" s="82"/>
      <c r="H41" s="83"/>
      <c r="I41" s="84"/>
      <c r="J41" s="85">
        <f t="shared" si="0"/>
        <v>0</v>
      </c>
      <c r="K41" s="86"/>
    </row>
    <row r="42" spans="1:11" ht="16.5" customHeight="1" x14ac:dyDescent="0.2">
      <c r="A42" s="56"/>
      <c r="B42" s="57" t="s">
        <v>4</v>
      </c>
      <c r="C42" s="87" t="s">
        <v>57</v>
      </c>
      <c r="D42" s="89" t="s">
        <v>29</v>
      </c>
      <c r="E42" s="60"/>
      <c r="F42" s="90">
        <v>30600</v>
      </c>
      <c r="G42" s="91"/>
      <c r="H42" s="92">
        <v>83</v>
      </c>
      <c r="I42" s="93"/>
      <c r="J42" s="94">
        <f t="shared" ref="J42:J67" si="1">G42*I42</f>
        <v>0</v>
      </c>
      <c r="K42" s="66">
        <f>H42*I42*79</f>
        <v>0</v>
      </c>
    </row>
    <row r="43" spans="1:11" ht="16.5" customHeight="1" x14ac:dyDescent="0.2">
      <c r="A43" s="56"/>
      <c r="B43" s="57"/>
      <c r="C43" s="58"/>
      <c r="D43" s="6" t="s">
        <v>86</v>
      </c>
      <c r="E43" s="6" t="s">
        <v>31</v>
      </c>
      <c r="F43" s="68">
        <v>21400</v>
      </c>
      <c r="G43" s="12"/>
      <c r="H43" s="69"/>
      <c r="I43" s="70"/>
      <c r="J43" s="71">
        <f t="shared" si="1"/>
        <v>0</v>
      </c>
      <c r="K43" s="95">
        <f>H42*I43*79*8/12</f>
        <v>0</v>
      </c>
    </row>
    <row r="44" spans="1:11" ht="16.5" customHeight="1" x14ac:dyDescent="0.2">
      <c r="A44" s="56"/>
      <c r="B44" s="57"/>
      <c r="C44" s="58"/>
      <c r="D44" s="6" t="s">
        <v>87</v>
      </c>
      <c r="E44" s="6" t="s">
        <v>31</v>
      </c>
      <c r="F44" s="68">
        <v>21400</v>
      </c>
      <c r="G44" s="12"/>
      <c r="H44" s="69"/>
      <c r="I44" s="70"/>
      <c r="J44" s="71">
        <f t="shared" si="1"/>
        <v>0</v>
      </c>
      <c r="K44" s="95">
        <f>H42*I44*79*8/12</f>
        <v>0</v>
      </c>
    </row>
    <row r="45" spans="1:11" ht="16.5" customHeight="1" x14ac:dyDescent="0.2">
      <c r="A45" s="56"/>
      <c r="B45" s="57"/>
      <c r="C45" s="58"/>
      <c r="D45" s="6" t="s">
        <v>20</v>
      </c>
      <c r="E45" s="6" t="s">
        <v>32</v>
      </c>
      <c r="F45" s="68">
        <v>9200</v>
      </c>
      <c r="G45" s="12"/>
      <c r="H45" s="69"/>
      <c r="I45" s="70"/>
      <c r="J45" s="71">
        <f t="shared" si="1"/>
        <v>0</v>
      </c>
      <c r="K45" s="95">
        <f>H42*I45*79*3/12</f>
        <v>0</v>
      </c>
    </row>
    <row r="46" spans="1:11" ht="16.5" customHeight="1" x14ac:dyDescent="0.2">
      <c r="A46" s="56"/>
      <c r="B46" s="57"/>
      <c r="C46" s="58"/>
      <c r="D46" s="6" t="s">
        <v>88</v>
      </c>
      <c r="E46" s="6" t="s">
        <v>33</v>
      </c>
      <c r="F46" s="68">
        <v>12200</v>
      </c>
      <c r="G46" s="12"/>
      <c r="H46" s="69"/>
      <c r="I46" s="70"/>
      <c r="J46" s="71">
        <f t="shared" si="1"/>
        <v>0</v>
      </c>
      <c r="K46" s="95">
        <f>H42*I46*79*4/12</f>
        <v>0</v>
      </c>
    </row>
    <row r="47" spans="1:11" ht="16.5" customHeight="1" x14ac:dyDescent="0.2">
      <c r="A47" s="56"/>
      <c r="B47" s="57"/>
      <c r="C47" s="58"/>
      <c r="D47" s="6" t="s">
        <v>89</v>
      </c>
      <c r="E47" s="6" t="s">
        <v>32</v>
      </c>
      <c r="F47" s="68">
        <v>9200</v>
      </c>
      <c r="G47" s="12"/>
      <c r="H47" s="69"/>
      <c r="I47" s="70"/>
      <c r="J47" s="71">
        <f t="shared" si="1"/>
        <v>0</v>
      </c>
      <c r="K47" s="95">
        <f>H42*I47*79*3/12</f>
        <v>0</v>
      </c>
    </row>
    <row r="48" spans="1:11" ht="16.5" customHeight="1" x14ac:dyDescent="0.2">
      <c r="A48" s="56"/>
      <c r="B48" s="57"/>
      <c r="C48" s="58"/>
      <c r="D48" s="96" t="s">
        <v>2</v>
      </c>
      <c r="E48" s="96"/>
      <c r="F48" s="81">
        <v>760</v>
      </c>
      <c r="G48" s="82"/>
      <c r="H48" s="83"/>
      <c r="I48" s="84"/>
      <c r="J48" s="71">
        <f t="shared" si="1"/>
        <v>0</v>
      </c>
      <c r="K48" s="86"/>
    </row>
    <row r="49" spans="1:11" ht="16.5" customHeight="1" x14ac:dyDescent="0.2">
      <c r="A49" s="56"/>
      <c r="B49" s="57"/>
      <c r="C49" s="87" t="s">
        <v>58</v>
      </c>
      <c r="D49" s="89" t="s">
        <v>29</v>
      </c>
      <c r="E49" s="60"/>
      <c r="F49" s="90">
        <v>67000</v>
      </c>
      <c r="G49" s="91"/>
      <c r="H49" s="92">
        <v>182</v>
      </c>
      <c r="I49" s="93"/>
      <c r="J49" s="94">
        <f t="shared" si="1"/>
        <v>0</v>
      </c>
      <c r="K49" s="66">
        <f>H49*I49*79</f>
        <v>0</v>
      </c>
    </row>
    <row r="50" spans="1:11" ht="16.5" customHeight="1" x14ac:dyDescent="0.2">
      <c r="A50" s="56"/>
      <c r="B50" s="57"/>
      <c r="C50" s="58"/>
      <c r="D50" s="6" t="s">
        <v>86</v>
      </c>
      <c r="E50" s="6" t="s">
        <v>31</v>
      </c>
      <c r="F50" s="68">
        <v>46900</v>
      </c>
      <c r="G50" s="12"/>
      <c r="H50" s="69"/>
      <c r="I50" s="70"/>
      <c r="J50" s="71">
        <f t="shared" si="1"/>
        <v>0</v>
      </c>
      <c r="K50" s="95">
        <f>H49*I50*79*8/12</f>
        <v>0</v>
      </c>
    </row>
    <row r="51" spans="1:11" ht="16.5" customHeight="1" x14ac:dyDescent="0.2">
      <c r="A51" s="56"/>
      <c r="B51" s="57"/>
      <c r="C51" s="58"/>
      <c r="D51" s="6" t="s">
        <v>87</v>
      </c>
      <c r="E51" s="6" t="s">
        <v>31</v>
      </c>
      <c r="F51" s="68">
        <v>46900</v>
      </c>
      <c r="G51" s="12"/>
      <c r="H51" s="69"/>
      <c r="I51" s="70"/>
      <c r="J51" s="71">
        <f t="shared" si="1"/>
        <v>0</v>
      </c>
      <c r="K51" s="95">
        <f>H49*I51*79*8/12</f>
        <v>0</v>
      </c>
    </row>
    <row r="52" spans="1:11" ht="16.5" customHeight="1" x14ac:dyDescent="0.2">
      <c r="A52" s="56"/>
      <c r="B52" s="57"/>
      <c r="C52" s="58"/>
      <c r="D52" s="6" t="s">
        <v>20</v>
      </c>
      <c r="E52" s="6" t="s">
        <v>32</v>
      </c>
      <c r="F52" s="68">
        <v>20100</v>
      </c>
      <c r="G52" s="12"/>
      <c r="H52" s="69"/>
      <c r="I52" s="70"/>
      <c r="J52" s="71">
        <f t="shared" si="1"/>
        <v>0</v>
      </c>
      <c r="K52" s="95">
        <f>H49*I52*79*3/12</f>
        <v>0</v>
      </c>
    </row>
    <row r="53" spans="1:11" ht="16.5" customHeight="1" x14ac:dyDescent="0.2">
      <c r="A53" s="56"/>
      <c r="B53" s="57"/>
      <c r="C53" s="58"/>
      <c r="D53" s="6" t="s">
        <v>88</v>
      </c>
      <c r="E53" s="6" t="s">
        <v>33</v>
      </c>
      <c r="F53" s="68">
        <v>26800</v>
      </c>
      <c r="G53" s="12"/>
      <c r="H53" s="69"/>
      <c r="I53" s="70"/>
      <c r="J53" s="71">
        <f t="shared" si="1"/>
        <v>0</v>
      </c>
      <c r="K53" s="95">
        <f>H49*I53*79*4/12</f>
        <v>0</v>
      </c>
    </row>
    <row r="54" spans="1:11" ht="16.5" customHeight="1" x14ac:dyDescent="0.2">
      <c r="A54" s="56"/>
      <c r="B54" s="57"/>
      <c r="C54" s="58"/>
      <c r="D54" s="6" t="s">
        <v>89</v>
      </c>
      <c r="E54" s="6" t="s">
        <v>32</v>
      </c>
      <c r="F54" s="68">
        <v>20100</v>
      </c>
      <c r="G54" s="12"/>
      <c r="H54" s="69"/>
      <c r="I54" s="70"/>
      <c r="J54" s="71">
        <f t="shared" si="1"/>
        <v>0</v>
      </c>
      <c r="K54" s="95">
        <f>H49*I54*79*3/12</f>
        <v>0</v>
      </c>
    </row>
    <row r="55" spans="1:11" ht="16.5" customHeight="1" x14ac:dyDescent="0.2">
      <c r="A55" s="56"/>
      <c r="B55" s="57"/>
      <c r="C55" s="58"/>
      <c r="D55" s="96" t="s">
        <v>2</v>
      </c>
      <c r="E55" s="96"/>
      <c r="F55" s="81">
        <v>1640</v>
      </c>
      <c r="G55" s="82"/>
      <c r="H55" s="83"/>
      <c r="I55" s="84"/>
      <c r="J55" s="71">
        <f t="shared" si="1"/>
        <v>0</v>
      </c>
      <c r="K55" s="86"/>
    </row>
    <row r="56" spans="1:11" ht="16.5" customHeight="1" x14ac:dyDescent="0.2">
      <c r="A56" s="56"/>
      <c r="B56" s="57"/>
      <c r="C56" s="87" t="s">
        <v>59</v>
      </c>
      <c r="D56" s="89" t="s">
        <v>29</v>
      </c>
      <c r="E56" s="60"/>
      <c r="F56" s="90">
        <v>94400</v>
      </c>
      <c r="G56" s="91"/>
      <c r="H56" s="92">
        <v>257</v>
      </c>
      <c r="I56" s="93"/>
      <c r="J56" s="94">
        <f t="shared" si="1"/>
        <v>0</v>
      </c>
      <c r="K56" s="66">
        <f>H56*I56*79</f>
        <v>0</v>
      </c>
    </row>
    <row r="57" spans="1:11" ht="16.5" customHeight="1" x14ac:dyDescent="0.2">
      <c r="A57" s="56"/>
      <c r="B57" s="57"/>
      <c r="C57" s="58"/>
      <c r="D57" s="6" t="s">
        <v>86</v>
      </c>
      <c r="E57" s="6" t="s">
        <v>31</v>
      </c>
      <c r="F57" s="68">
        <v>66100</v>
      </c>
      <c r="G57" s="12"/>
      <c r="H57" s="69"/>
      <c r="I57" s="70"/>
      <c r="J57" s="71">
        <f t="shared" si="1"/>
        <v>0</v>
      </c>
      <c r="K57" s="95">
        <f>H56*I57*79*8/12</f>
        <v>0</v>
      </c>
    </row>
    <row r="58" spans="1:11" ht="16.5" customHeight="1" x14ac:dyDescent="0.2">
      <c r="A58" s="56"/>
      <c r="B58" s="57"/>
      <c r="C58" s="58"/>
      <c r="D58" s="6" t="s">
        <v>87</v>
      </c>
      <c r="E58" s="6" t="s">
        <v>31</v>
      </c>
      <c r="F58" s="68">
        <v>66100</v>
      </c>
      <c r="G58" s="12"/>
      <c r="H58" s="69"/>
      <c r="I58" s="70"/>
      <c r="J58" s="71">
        <f t="shared" si="1"/>
        <v>0</v>
      </c>
      <c r="K58" s="95">
        <f>H56*I58*79*8/12</f>
        <v>0</v>
      </c>
    </row>
    <row r="59" spans="1:11" ht="16.5" customHeight="1" x14ac:dyDescent="0.2">
      <c r="A59" s="56"/>
      <c r="B59" s="57"/>
      <c r="C59" s="58"/>
      <c r="D59" s="6" t="s">
        <v>20</v>
      </c>
      <c r="E59" s="6" t="s">
        <v>32</v>
      </c>
      <c r="F59" s="68">
        <v>28300</v>
      </c>
      <c r="G59" s="12"/>
      <c r="H59" s="69"/>
      <c r="I59" s="70"/>
      <c r="J59" s="71">
        <f t="shared" si="1"/>
        <v>0</v>
      </c>
      <c r="K59" s="95">
        <f>H56*I59*79*3/12</f>
        <v>0</v>
      </c>
    </row>
    <row r="60" spans="1:11" ht="16.5" customHeight="1" x14ac:dyDescent="0.2">
      <c r="A60" s="56"/>
      <c r="B60" s="57"/>
      <c r="C60" s="58"/>
      <c r="D60" s="6" t="s">
        <v>88</v>
      </c>
      <c r="E60" s="6" t="s">
        <v>33</v>
      </c>
      <c r="F60" s="68">
        <v>37800</v>
      </c>
      <c r="G60" s="12"/>
      <c r="H60" s="69"/>
      <c r="I60" s="70"/>
      <c r="J60" s="71">
        <f t="shared" si="1"/>
        <v>0</v>
      </c>
      <c r="K60" s="95">
        <f>H56*I60*79*4/12</f>
        <v>0</v>
      </c>
    </row>
    <row r="61" spans="1:11" ht="16.5" customHeight="1" x14ac:dyDescent="0.2">
      <c r="A61" s="56"/>
      <c r="B61" s="57"/>
      <c r="C61" s="58"/>
      <c r="D61" s="6" t="s">
        <v>89</v>
      </c>
      <c r="E61" s="6" t="s">
        <v>32</v>
      </c>
      <c r="F61" s="68">
        <v>28300</v>
      </c>
      <c r="G61" s="12"/>
      <c r="H61" s="69"/>
      <c r="I61" s="70"/>
      <c r="J61" s="71">
        <f t="shared" si="1"/>
        <v>0</v>
      </c>
      <c r="K61" s="95">
        <f>H56*I61*79*3/12</f>
        <v>0</v>
      </c>
    </row>
    <row r="62" spans="1:11" ht="16.5" customHeight="1" x14ac:dyDescent="0.2">
      <c r="A62" s="56"/>
      <c r="B62" s="57"/>
      <c r="C62" s="58"/>
      <c r="D62" s="96" t="s">
        <v>2</v>
      </c>
      <c r="E62" s="96"/>
      <c r="F62" s="81">
        <v>2320</v>
      </c>
      <c r="G62" s="82"/>
      <c r="H62" s="83"/>
      <c r="I62" s="84"/>
      <c r="J62" s="71">
        <f t="shared" si="1"/>
        <v>0</v>
      </c>
      <c r="K62" s="86"/>
    </row>
    <row r="63" spans="1:11" ht="16.5" customHeight="1" x14ac:dyDescent="0.2">
      <c r="A63" s="97" t="s">
        <v>9</v>
      </c>
      <c r="B63" s="98" t="s">
        <v>5</v>
      </c>
      <c r="C63" s="99"/>
      <c r="D63" s="89" t="s">
        <v>7</v>
      </c>
      <c r="E63" s="60"/>
      <c r="F63" s="90">
        <v>90</v>
      </c>
      <c r="G63" s="91"/>
      <c r="H63" s="100"/>
      <c r="I63" s="93"/>
      <c r="J63" s="101">
        <f t="shared" si="1"/>
        <v>0</v>
      </c>
      <c r="K63" s="102"/>
    </row>
    <row r="64" spans="1:11" ht="16.5" customHeight="1" x14ac:dyDescent="0.2">
      <c r="A64" s="56"/>
      <c r="B64" s="103" t="s">
        <v>6</v>
      </c>
      <c r="C64" s="104"/>
      <c r="D64" s="105" t="s">
        <v>7</v>
      </c>
      <c r="E64" s="106"/>
      <c r="F64" s="68">
        <v>80</v>
      </c>
      <c r="G64" s="12"/>
      <c r="H64" s="107"/>
      <c r="I64" s="70"/>
      <c r="J64" s="108">
        <f t="shared" si="1"/>
        <v>0</v>
      </c>
      <c r="K64" s="109"/>
    </row>
    <row r="65" spans="1:11" ht="16.5" customHeight="1" x14ac:dyDescent="0.2">
      <c r="A65" s="56"/>
      <c r="B65" s="103" t="s">
        <v>8</v>
      </c>
      <c r="C65" s="104"/>
      <c r="D65" s="105" t="s">
        <v>7</v>
      </c>
      <c r="E65" s="106"/>
      <c r="F65" s="68">
        <v>65</v>
      </c>
      <c r="G65" s="12"/>
      <c r="H65" s="107"/>
      <c r="I65" s="70"/>
      <c r="J65" s="108">
        <f t="shared" si="1"/>
        <v>0</v>
      </c>
      <c r="K65" s="109"/>
    </row>
    <row r="66" spans="1:11" ht="16.5" customHeight="1" x14ac:dyDescent="0.2">
      <c r="A66" s="56"/>
      <c r="B66" s="110" t="s">
        <v>14</v>
      </c>
      <c r="C66" s="111"/>
      <c r="D66" s="112" t="s">
        <v>72</v>
      </c>
      <c r="E66" s="106"/>
      <c r="F66" s="75">
        <v>1500</v>
      </c>
      <c r="G66" s="76"/>
      <c r="H66" s="107"/>
      <c r="I66" s="70"/>
      <c r="J66" s="108">
        <f t="shared" si="1"/>
        <v>0</v>
      </c>
      <c r="K66" s="109"/>
    </row>
    <row r="67" spans="1:11" ht="16.5" customHeight="1" x14ac:dyDescent="0.2">
      <c r="A67" s="113"/>
      <c r="B67" s="114" t="s">
        <v>56</v>
      </c>
      <c r="C67" s="115"/>
      <c r="D67" s="80" t="s">
        <v>15</v>
      </c>
      <c r="E67" s="116"/>
      <c r="F67" s="81">
        <v>4500</v>
      </c>
      <c r="G67" s="82"/>
      <c r="H67" s="117"/>
      <c r="I67" s="84"/>
      <c r="J67" s="85">
        <f t="shared" si="1"/>
        <v>0</v>
      </c>
      <c r="K67" s="118"/>
    </row>
    <row r="68" spans="1:11" ht="16.5" customHeight="1" x14ac:dyDescent="0.2">
      <c r="A68" s="47" t="s">
        <v>11</v>
      </c>
      <c r="B68" s="96"/>
      <c r="C68" s="96"/>
      <c r="D68" s="96"/>
      <c r="E68" s="96"/>
      <c r="F68" s="96"/>
      <c r="G68" s="96"/>
      <c r="H68" s="96"/>
      <c r="I68" s="96"/>
      <c r="J68" s="119">
        <f>SUM(J10:J67)</f>
        <v>0</v>
      </c>
      <c r="K68" s="120">
        <f>SUM(K10:K62)</f>
        <v>0</v>
      </c>
    </row>
    <row r="69" spans="1:11" ht="9.75" customHeight="1" x14ac:dyDescent="0.2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</row>
    <row r="70" spans="1:11" ht="16.5" customHeight="1" x14ac:dyDescent="0.2">
      <c r="B70" s="32"/>
      <c r="C70" s="32"/>
      <c r="D70" s="32"/>
      <c r="E70" s="32"/>
      <c r="F70" s="32"/>
      <c r="G70" s="32"/>
      <c r="H70" s="32"/>
      <c r="I70" s="32"/>
      <c r="J70" s="32"/>
      <c r="K70" s="32"/>
    </row>
    <row r="71" spans="1:11" ht="16.5" customHeight="1" x14ac:dyDescent="0.2">
      <c r="A71" s="13" t="s">
        <v>43</v>
      </c>
      <c r="B71" s="32"/>
      <c r="C71" s="32"/>
      <c r="D71" s="32"/>
      <c r="E71" s="36"/>
      <c r="F71" s="32"/>
      <c r="G71" s="32"/>
      <c r="H71" s="32"/>
      <c r="I71" s="32"/>
      <c r="J71" s="32"/>
      <c r="K71" s="28"/>
    </row>
    <row r="72" spans="1:11" ht="16.5" customHeight="1" x14ac:dyDescent="0.2">
      <c r="A72" s="121"/>
      <c r="B72" s="122"/>
      <c r="C72" s="122"/>
      <c r="D72" s="122"/>
      <c r="E72" s="122"/>
      <c r="F72" s="122"/>
      <c r="G72" s="122"/>
      <c r="H72" s="122"/>
      <c r="I72" s="122"/>
      <c r="J72" s="122"/>
      <c r="K72" s="123"/>
    </row>
    <row r="73" spans="1:11" ht="16.5" customHeight="1" x14ac:dyDescent="0.2">
      <c r="A73" s="124"/>
      <c r="B73" s="125"/>
      <c r="C73" s="125"/>
      <c r="D73" s="125"/>
      <c r="E73" s="125"/>
      <c r="F73" s="125"/>
      <c r="G73" s="125"/>
      <c r="H73" s="125"/>
      <c r="I73" s="125"/>
      <c r="J73" s="125"/>
      <c r="K73" s="126"/>
    </row>
    <row r="74" spans="1:11" ht="16.5" customHeight="1" x14ac:dyDescent="0.2">
      <c r="A74" s="124"/>
      <c r="B74" s="125"/>
      <c r="C74" s="125"/>
      <c r="D74" s="125"/>
      <c r="E74" s="125"/>
      <c r="F74" s="125"/>
      <c r="G74" s="125"/>
      <c r="H74" s="125"/>
      <c r="I74" s="125"/>
      <c r="J74" s="125"/>
      <c r="K74" s="126"/>
    </row>
    <row r="75" spans="1:11" ht="16.5" customHeight="1" x14ac:dyDescent="0.2">
      <c r="A75" s="127"/>
      <c r="B75" s="128"/>
      <c r="C75" s="128"/>
      <c r="D75" s="128"/>
      <c r="E75" s="128"/>
      <c r="F75" s="128"/>
      <c r="G75" s="128"/>
      <c r="H75" s="128"/>
      <c r="I75" s="128"/>
      <c r="J75" s="128"/>
      <c r="K75" s="129"/>
    </row>
    <row r="76" spans="1:11" ht="9" customHeight="1" x14ac:dyDescent="0.2">
      <c r="A76" s="32"/>
      <c r="B76" s="32"/>
      <c r="C76" s="32"/>
      <c r="D76" s="32"/>
      <c r="E76" s="36"/>
      <c r="F76" s="32"/>
      <c r="G76" s="32"/>
      <c r="H76" s="32"/>
      <c r="I76" s="32"/>
      <c r="J76" s="32"/>
      <c r="K76" s="28"/>
    </row>
    <row r="77" spans="1:11" ht="25.5" customHeight="1" x14ac:dyDescent="0.2">
      <c r="A77" s="32"/>
      <c r="B77" s="32"/>
      <c r="C77" s="32"/>
      <c r="D77" s="32"/>
      <c r="E77" s="36"/>
      <c r="F77" s="32"/>
      <c r="G77" s="32"/>
      <c r="H77" s="32"/>
      <c r="I77" s="32"/>
      <c r="J77" s="32"/>
      <c r="K77" s="28"/>
    </row>
    <row r="78" spans="1:11" ht="25.5" customHeight="1" x14ac:dyDescent="0.2">
      <c r="A78" s="32"/>
      <c r="B78" s="32"/>
      <c r="C78" s="32"/>
      <c r="D78" s="32"/>
      <c r="E78" s="36"/>
      <c r="F78" s="32"/>
      <c r="G78" s="32"/>
      <c r="H78" s="32"/>
      <c r="I78" s="32"/>
      <c r="J78" s="32"/>
      <c r="K78" s="28"/>
    </row>
    <row r="79" spans="1:11" ht="25.5" customHeight="1" x14ac:dyDescent="0.2">
      <c r="A79" s="15" t="s">
        <v>49</v>
      </c>
    </row>
    <row r="80" spans="1:11" ht="25.5" customHeight="1" x14ac:dyDescent="0.2"/>
    <row r="81" spans="1:3" ht="25.5" customHeight="1" x14ac:dyDescent="0.2">
      <c r="A81" s="16" t="s">
        <v>47</v>
      </c>
      <c r="B81" s="16"/>
      <c r="C81" s="17" t="e">
        <f>(SUM(J10:J15,J18:J23,J26:J31,J34:J39)/SUM(G10,G18,G26,G34)+SUM(J16,J24,J32,J40)/SUM(G16,G24,G32,,G40)/12)/I5</f>
        <v>#DIV/0!</v>
      </c>
    </row>
    <row r="82" spans="1:3" ht="25.5" customHeight="1" x14ac:dyDescent="0.2">
      <c r="A82" s="16"/>
      <c r="B82" s="16"/>
      <c r="C82" s="18"/>
    </row>
    <row r="83" spans="1:3" ht="25.5" customHeight="1" x14ac:dyDescent="0.2">
      <c r="A83" s="16" t="s">
        <v>48</v>
      </c>
      <c r="B83" s="16"/>
      <c r="C83" s="17" t="e">
        <f>SUM(J42:J47,J49:J54,J56:J61)/SUM(G42,G49,G56)/I5</f>
        <v>#DIV/0!</v>
      </c>
    </row>
    <row r="84" spans="1:3" ht="25.5" customHeight="1" x14ac:dyDescent="0.2"/>
  </sheetData>
  <sheetProtection sheet="1" objects="1" scenarios="1"/>
  <mergeCells count="52">
    <mergeCell ref="G1:K1"/>
    <mergeCell ref="A3:K3"/>
    <mergeCell ref="C7:J7"/>
    <mergeCell ref="D49:E49"/>
    <mergeCell ref="D55:E55"/>
    <mergeCell ref="D48:E48"/>
    <mergeCell ref="K8:K9"/>
    <mergeCell ref="I8:I9"/>
    <mergeCell ref="D25:E25"/>
    <mergeCell ref="D26:E26"/>
    <mergeCell ref="D33:E33"/>
    <mergeCell ref="A7:B9"/>
    <mergeCell ref="F8:F9"/>
    <mergeCell ref="H34:H41"/>
    <mergeCell ref="C18:C25"/>
    <mergeCell ref="H42:H48"/>
    <mergeCell ref="A75:K75"/>
    <mergeCell ref="D66:E66"/>
    <mergeCell ref="C42:C48"/>
    <mergeCell ref="C49:C55"/>
    <mergeCell ref="C56:C62"/>
    <mergeCell ref="A72:K72"/>
    <mergeCell ref="H63:H67"/>
    <mergeCell ref="K63:K67"/>
    <mergeCell ref="D62:E62"/>
    <mergeCell ref="D42:E42"/>
    <mergeCell ref="D65:E65"/>
    <mergeCell ref="D64:E64"/>
    <mergeCell ref="D56:E56"/>
    <mergeCell ref="D34:E34"/>
    <mergeCell ref="D10:E10"/>
    <mergeCell ref="D17:E17"/>
    <mergeCell ref="H49:H55"/>
    <mergeCell ref="A68:I68"/>
    <mergeCell ref="H26:H33"/>
    <mergeCell ref="D41:E41"/>
    <mergeCell ref="D8:E9"/>
    <mergeCell ref="A74:K74"/>
    <mergeCell ref="D67:E67"/>
    <mergeCell ref="A73:K73"/>
    <mergeCell ref="H56:H62"/>
    <mergeCell ref="C8:C9"/>
    <mergeCell ref="J8:J9"/>
    <mergeCell ref="H10:H17"/>
    <mergeCell ref="H18:H25"/>
    <mergeCell ref="D63:E63"/>
    <mergeCell ref="G8:G9"/>
    <mergeCell ref="H8:H9"/>
    <mergeCell ref="C10:C17"/>
    <mergeCell ref="C26:C33"/>
    <mergeCell ref="C34:C41"/>
    <mergeCell ref="D18:E18"/>
  </mergeCells>
  <phoneticPr fontId="2"/>
  <pageMargins left="0.78740157480314965" right="0.39370078740157483" top="0.39370078740157483" bottom="0.19685039370078741" header="0.51181102362204722" footer="0.51181102362204722"/>
  <pageSetup paperSize="9" scale="67" orientation="portrait" r:id="rId1"/>
  <headerFooter alignWithMargins="0"/>
  <rowBreaks count="1" manualBreakCount="1">
    <brk id="76" max="16383" man="1"/>
  </rowBreaks>
  <ignoredErrors>
    <ignoredError sqref="K55" formula="1"/>
    <ignoredError sqref="J12:J1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1D7BF-1E29-4256-A7CE-28325B6CFDFE}">
  <dimension ref="A1:K76"/>
  <sheetViews>
    <sheetView showGridLines="0" zoomScale="70" zoomScaleNormal="70" zoomScaleSheetLayoutView="85" workbookViewId="0"/>
  </sheetViews>
  <sheetFormatPr defaultColWidth="17.6640625" defaultRowHeight="13.2" x14ac:dyDescent="0.2"/>
  <cols>
    <col min="1" max="1" width="12.6640625" style="26" customWidth="1"/>
    <col min="2" max="2" width="14.6640625" style="26" bestFit="1" customWidth="1"/>
    <col min="3" max="3" width="16" style="27" customWidth="1"/>
    <col min="4" max="4" width="10.109375" style="27" customWidth="1"/>
    <col min="5" max="5" width="12.6640625" style="28" customWidth="1"/>
    <col min="6" max="7" width="10.33203125" style="29" customWidth="1"/>
    <col min="8" max="8" width="8.6640625" style="29" customWidth="1"/>
    <col min="9" max="9" width="9.77734375" style="29" customWidth="1"/>
    <col min="10" max="10" width="13.21875" style="29" customWidth="1"/>
    <col min="11" max="11" width="13.109375" style="29" customWidth="1"/>
    <col min="12" max="12" width="3.109375" style="26" customWidth="1"/>
    <col min="13" max="13" width="17.6640625" style="26" customWidth="1"/>
    <col min="14" max="16384" width="17.6640625" style="26"/>
  </cols>
  <sheetData>
    <row r="1" spans="1:11" ht="21" customHeight="1" x14ac:dyDescent="0.2">
      <c r="G1" s="21" t="s">
        <v>90</v>
      </c>
      <c r="H1" s="30"/>
      <c r="I1" s="30"/>
      <c r="J1" s="30"/>
      <c r="K1" s="31"/>
    </row>
    <row r="2" spans="1:11" x14ac:dyDescent="0.2">
      <c r="K2" s="32"/>
    </row>
    <row r="3" spans="1:11" ht="21" customHeight="1" x14ac:dyDescent="0.2">
      <c r="A3" s="22" t="s">
        <v>91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16.8" thickBot="1" x14ac:dyDescent="0.25">
      <c r="A4" s="1"/>
      <c r="B4" s="1"/>
      <c r="C4" s="1"/>
      <c r="D4" s="1"/>
      <c r="E4" s="5"/>
      <c r="F4" s="1"/>
      <c r="G4" s="1"/>
      <c r="H4" s="1"/>
      <c r="I4" s="1"/>
      <c r="J4" s="1"/>
      <c r="K4" s="1"/>
    </row>
    <row r="5" spans="1:11" ht="21" customHeight="1" thickBot="1" x14ac:dyDescent="0.25">
      <c r="A5" s="11" t="s">
        <v>64</v>
      </c>
      <c r="G5" s="8"/>
      <c r="H5" s="9" t="s">
        <v>30</v>
      </c>
      <c r="I5" s="33"/>
      <c r="J5" s="8"/>
    </row>
    <row r="6" spans="1:11" ht="18" customHeight="1" x14ac:dyDescent="0.2">
      <c r="E6" s="34"/>
      <c r="F6" s="35"/>
      <c r="G6" s="35"/>
      <c r="H6" s="35"/>
      <c r="I6" s="35"/>
      <c r="J6" s="35"/>
      <c r="K6" s="36" t="s">
        <v>12</v>
      </c>
    </row>
    <row r="7" spans="1:11" s="32" customFormat="1" ht="18" customHeight="1" x14ac:dyDescent="0.2">
      <c r="A7" s="37" t="s">
        <v>0</v>
      </c>
      <c r="B7" s="38"/>
      <c r="C7" s="39" t="s">
        <v>1</v>
      </c>
      <c r="D7" s="40"/>
      <c r="E7" s="40"/>
      <c r="F7" s="40"/>
      <c r="G7" s="40"/>
      <c r="H7" s="40"/>
      <c r="I7" s="40"/>
      <c r="J7" s="40"/>
      <c r="K7" s="41" t="s">
        <v>13</v>
      </c>
    </row>
    <row r="8" spans="1:11" s="32" customFormat="1" ht="18" customHeight="1" x14ac:dyDescent="0.2">
      <c r="A8" s="42"/>
      <c r="B8" s="43"/>
      <c r="C8" s="44" t="s">
        <v>52</v>
      </c>
      <c r="D8" s="45" t="s">
        <v>40</v>
      </c>
      <c r="E8" s="46"/>
      <c r="F8" s="25" t="s">
        <v>16</v>
      </c>
      <c r="G8" s="20" t="s">
        <v>17</v>
      </c>
      <c r="H8" s="20" t="s">
        <v>18</v>
      </c>
      <c r="I8" s="24" t="s">
        <v>54</v>
      </c>
      <c r="J8" s="19" t="s">
        <v>19</v>
      </c>
      <c r="K8" s="23" t="s">
        <v>42</v>
      </c>
    </row>
    <row r="9" spans="1:11" s="32" customFormat="1" ht="35.25" customHeight="1" x14ac:dyDescent="0.2">
      <c r="A9" s="47"/>
      <c r="B9" s="48"/>
      <c r="C9" s="49"/>
      <c r="D9" s="50"/>
      <c r="E9" s="51"/>
      <c r="F9" s="52"/>
      <c r="G9" s="53"/>
      <c r="H9" s="53"/>
      <c r="I9" s="53"/>
      <c r="J9" s="54"/>
      <c r="K9" s="55"/>
    </row>
    <row r="10" spans="1:11" ht="16.5" customHeight="1" x14ac:dyDescent="0.2">
      <c r="A10" s="56" t="s">
        <v>3</v>
      </c>
      <c r="B10" s="57" t="s">
        <v>10</v>
      </c>
      <c r="C10" s="58" t="s">
        <v>27</v>
      </c>
      <c r="D10" s="59" t="s">
        <v>29</v>
      </c>
      <c r="E10" s="60"/>
      <c r="F10" s="61">
        <v>469200</v>
      </c>
      <c r="G10" s="62"/>
      <c r="H10" s="63">
        <v>1495</v>
      </c>
      <c r="I10" s="64"/>
      <c r="J10" s="65">
        <f t="shared" ref="J10:J59" si="0">G10*I10</f>
        <v>0</v>
      </c>
      <c r="K10" s="66">
        <f>H10*I10*58</f>
        <v>0</v>
      </c>
    </row>
    <row r="11" spans="1:11" ht="16.2" customHeight="1" x14ac:dyDescent="0.2">
      <c r="A11" s="56"/>
      <c r="B11" s="57"/>
      <c r="C11" s="58"/>
      <c r="D11" s="67" t="s">
        <v>34</v>
      </c>
      <c r="E11" s="7" t="s">
        <v>31</v>
      </c>
      <c r="F11" s="68">
        <v>312800</v>
      </c>
      <c r="G11" s="12"/>
      <c r="H11" s="69"/>
      <c r="I11" s="70"/>
      <c r="J11" s="71">
        <f t="shared" si="0"/>
        <v>0</v>
      </c>
      <c r="K11" s="72">
        <f>H10*I11*58*8/12</f>
        <v>0</v>
      </c>
    </row>
    <row r="12" spans="1:11" ht="16.5" customHeight="1" x14ac:dyDescent="0.2">
      <c r="A12" s="56"/>
      <c r="B12" s="57"/>
      <c r="C12" s="58"/>
      <c r="D12" s="73" t="s">
        <v>35</v>
      </c>
      <c r="E12" s="6" t="s">
        <v>38</v>
      </c>
      <c r="F12" s="68">
        <v>39100</v>
      </c>
      <c r="G12" s="12"/>
      <c r="H12" s="69"/>
      <c r="I12" s="70"/>
      <c r="J12" s="71">
        <f t="shared" si="0"/>
        <v>0</v>
      </c>
      <c r="K12" s="72">
        <f>H10*I12*58/12</f>
        <v>0</v>
      </c>
    </row>
    <row r="13" spans="1:11" ht="16.5" customHeight="1" x14ac:dyDescent="0.2">
      <c r="A13" s="56"/>
      <c r="B13" s="57"/>
      <c r="C13" s="58"/>
      <c r="D13" s="73" t="s">
        <v>36</v>
      </c>
      <c r="E13" s="6" t="s">
        <v>38</v>
      </c>
      <c r="F13" s="68">
        <v>39100</v>
      </c>
      <c r="G13" s="12"/>
      <c r="H13" s="69"/>
      <c r="I13" s="70"/>
      <c r="J13" s="71">
        <f t="shared" si="0"/>
        <v>0</v>
      </c>
      <c r="K13" s="72">
        <f>H10*I13*58/12</f>
        <v>0</v>
      </c>
    </row>
    <row r="14" spans="1:11" ht="16.5" customHeight="1" x14ac:dyDescent="0.2">
      <c r="A14" s="56"/>
      <c r="B14" s="57"/>
      <c r="C14" s="58"/>
      <c r="D14" s="73" t="s">
        <v>37</v>
      </c>
      <c r="E14" s="6" t="s">
        <v>38</v>
      </c>
      <c r="F14" s="68">
        <v>39100</v>
      </c>
      <c r="G14" s="12"/>
      <c r="H14" s="69"/>
      <c r="I14" s="70"/>
      <c r="J14" s="71">
        <f t="shared" si="0"/>
        <v>0</v>
      </c>
      <c r="K14" s="72">
        <f>H10*I14*58/12</f>
        <v>0</v>
      </c>
    </row>
    <row r="15" spans="1:11" ht="16.5" customHeight="1" x14ac:dyDescent="0.2">
      <c r="A15" s="56"/>
      <c r="B15" s="57"/>
      <c r="C15" s="58"/>
      <c r="D15" s="73" t="s">
        <v>39</v>
      </c>
      <c r="E15" s="6" t="s">
        <v>38</v>
      </c>
      <c r="F15" s="68">
        <v>39100</v>
      </c>
      <c r="G15" s="12"/>
      <c r="H15" s="69"/>
      <c r="I15" s="70"/>
      <c r="J15" s="71">
        <f t="shared" si="0"/>
        <v>0</v>
      </c>
      <c r="K15" s="72">
        <f>H10*I15*58/12</f>
        <v>0</v>
      </c>
    </row>
    <row r="16" spans="1:11" ht="16.5" customHeight="1" x14ac:dyDescent="0.2">
      <c r="A16" s="56"/>
      <c r="B16" s="57"/>
      <c r="C16" s="58"/>
      <c r="D16" s="74" t="s">
        <v>53</v>
      </c>
      <c r="E16" s="14" t="s">
        <v>38</v>
      </c>
      <c r="F16" s="75">
        <v>9500</v>
      </c>
      <c r="G16" s="76"/>
      <c r="H16" s="69"/>
      <c r="I16" s="77"/>
      <c r="J16" s="71">
        <f t="shared" si="0"/>
        <v>0</v>
      </c>
      <c r="K16" s="78"/>
    </row>
    <row r="17" spans="1:11" ht="16.5" customHeight="1" x14ac:dyDescent="0.2">
      <c r="A17" s="56"/>
      <c r="B17" s="57"/>
      <c r="C17" s="58"/>
      <c r="D17" s="79" t="s">
        <v>2</v>
      </c>
      <c r="E17" s="80"/>
      <c r="F17" s="81">
        <v>9500</v>
      </c>
      <c r="G17" s="82"/>
      <c r="H17" s="83"/>
      <c r="I17" s="84"/>
      <c r="J17" s="85">
        <f t="shared" si="0"/>
        <v>0</v>
      </c>
      <c r="K17" s="86"/>
    </row>
    <row r="18" spans="1:11" ht="16.5" customHeight="1" x14ac:dyDescent="0.2">
      <c r="A18" s="56"/>
      <c r="B18" s="57"/>
      <c r="C18" s="87" t="s">
        <v>26</v>
      </c>
      <c r="D18" s="59" t="s">
        <v>29</v>
      </c>
      <c r="E18" s="60"/>
      <c r="F18" s="61">
        <v>464100</v>
      </c>
      <c r="G18" s="62"/>
      <c r="H18" s="63">
        <v>1479</v>
      </c>
      <c r="I18" s="64"/>
      <c r="J18" s="65">
        <f t="shared" si="0"/>
        <v>0</v>
      </c>
      <c r="K18" s="66">
        <f>H18*I18*58</f>
        <v>0</v>
      </c>
    </row>
    <row r="19" spans="1:11" ht="16.5" customHeight="1" x14ac:dyDescent="0.2">
      <c r="A19" s="56"/>
      <c r="B19" s="57"/>
      <c r="C19" s="58"/>
      <c r="D19" s="67" t="s">
        <v>34</v>
      </c>
      <c r="E19" s="7" t="s">
        <v>31</v>
      </c>
      <c r="F19" s="68">
        <v>309400</v>
      </c>
      <c r="G19" s="12"/>
      <c r="H19" s="69"/>
      <c r="I19" s="70"/>
      <c r="J19" s="71">
        <f t="shared" si="0"/>
        <v>0</v>
      </c>
      <c r="K19" s="72">
        <f>H18*I19*58*8/12</f>
        <v>0</v>
      </c>
    </row>
    <row r="20" spans="1:11" ht="16.5" customHeight="1" x14ac:dyDescent="0.2">
      <c r="A20" s="56"/>
      <c r="B20" s="57"/>
      <c r="C20" s="58"/>
      <c r="D20" s="73" t="s">
        <v>35</v>
      </c>
      <c r="E20" s="6" t="s">
        <v>38</v>
      </c>
      <c r="F20" s="68">
        <v>38700</v>
      </c>
      <c r="G20" s="12"/>
      <c r="H20" s="69"/>
      <c r="I20" s="70"/>
      <c r="J20" s="71">
        <f t="shared" si="0"/>
        <v>0</v>
      </c>
      <c r="K20" s="72">
        <f>H18*I20*58/12</f>
        <v>0</v>
      </c>
    </row>
    <row r="21" spans="1:11" ht="16.5" customHeight="1" x14ac:dyDescent="0.2">
      <c r="A21" s="56"/>
      <c r="B21" s="57"/>
      <c r="C21" s="58"/>
      <c r="D21" s="73" t="s">
        <v>36</v>
      </c>
      <c r="E21" s="6" t="s">
        <v>38</v>
      </c>
      <c r="F21" s="68">
        <v>38700</v>
      </c>
      <c r="G21" s="12"/>
      <c r="H21" s="69"/>
      <c r="I21" s="70"/>
      <c r="J21" s="71">
        <f t="shared" si="0"/>
        <v>0</v>
      </c>
      <c r="K21" s="72">
        <f>H18*I21*58/12</f>
        <v>0</v>
      </c>
    </row>
    <row r="22" spans="1:11" ht="16.5" customHeight="1" x14ac:dyDescent="0.2">
      <c r="A22" s="56"/>
      <c r="B22" s="57"/>
      <c r="C22" s="58"/>
      <c r="D22" s="73" t="s">
        <v>37</v>
      </c>
      <c r="E22" s="6" t="s">
        <v>38</v>
      </c>
      <c r="F22" s="68">
        <v>38700</v>
      </c>
      <c r="G22" s="12"/>
      <c r="H22" s="69"/>
      <c r="I22" s="70"/>
      <c r="J22" s="71">
        <f t="shared" si="0"/>
        <v>0</v>
      </c>
      <c r="K22" s="72">
        <f>H18*I22*58/12</f>
        <v>0</v>
      </c>
    </row>
    <row r="23" spans="1:11" ht="16.5" customHeight="1" x14ac:dyDescent="0.2">
      <c r="A23" s="56"/>
      <c r="B23" s="57"/>
      <c r="C23" s="58"/>
      <c r="D23" s="73" t="s">
        <v>39</v>
      </c>
      <c r="E23" s="6" t="s">
        <v>38</v>
      </c>
      <c r="F23" s="68">
        <v>38700</v>
      </c>
      <c r="G23" s="12"/>
      <c r="H23" s="69"/>
      <c r="I23" s="70"/>
      <c r="J23" s="71">
        <f t="shared" si="0"/>
        <v>0</v>
      </c>
      <c r="K23" s="72">
        <f>H18*I23*58/12</f>
        <v>0</v>
      </c>
    </row>
    <row r="24" spans="1:11" ht="16.5" customHeight="1" x14ac:dyDescent="0.2">
      <c r="A24" s="56"/>
      <c r="B24" s="57"/>
      <c r="C24" s="58"/>
      <c r="D24" s="74" t="s">
        <v>53</v>
      </c>
      <c r="E24" s="14" t="s">
        <v>38</v>
      </c>
      <c r="F24" s="75">
        <v>9400</v>
      </c>
      <c r="G24" s="76"/>
      <c r="H24" s="69"/>
      <c r="I24" s="77"/>
      <c r="J24" s="71">
        <f t="shared" si="0"/>
        <v>0</v>
      </c>
      <c r="K24" s="78"/>
    </row>
    <row r="25" spans="1:11" ht="16.5" customHeight="1" x14ac:dyDescent="0.2">
      <c r="A25" s="56"/>
      <c r="B25" s="57"/>
      <c r="C25" s="58"/>
      <c r="D25" s="79" t="s">
        <v>2</v>
      </c>
      <c r="E25" s="80"/>
      <c r="F25" s="81">
        <v>9400</v>
      </c>
      <c r="G25" s="82"/>
      <c r="H25" s="83"/>
      <c r="I25" s="84"/>
      <c r="J25" s="85">
        <f t="shared" si="0"/>
        <v>0</v>
      </c>
      <c r="K25" s="86"/>
    </row>
    <row r="26" spans="1:11" ht="16.5" customHeight="1" x14ac:dyDescent="0.2">
      <c r="A26" s="56"/>
      <c r="B26" s="57"/>
      <c r="C26" s="87" t="s">
        <v>73</v>
      </c>
      <c r="D26" s="59" t="s">
        <v>29</v>
      </c>
      <c r="E26" s="60"/>
      <c r="F26" s="61">
        <v>464100</v>
      </c>
      <c r="G26" s="62"/>
      <c r="H26" s="63">
        <v>1479</v>
      </c>
      <c r="I26" s="64"/>
      <c r="J26" s="65">
        <f t="shared" si="0"/>
        <v>0</v>
      </c>
      <c r="K26" s="66">
        <f>H26*I26*58</f>
        <v>0</v>
      </c>
    </row>
    <row r="27" spans="1:11" ht="16.5" customHeight="1" x14ac:dyDescent="0.2">
      <c r="A27" s="56"/>
      <c r="B27" s="57"/>
      <c r="C27" s="58"/>
      <c r="D27" s="67" t="s">
        <v>34</v>
      </c>
      <c r="E27" s="7" t="s">
        <v>31</v>
      </c>
      <c r="F27" s="68">
        <v>309400</v>
      </c>
      <c r="G27" s="12"/>
      <c r="H27" s="69"/>
      <c r="I27" s="70"/>
      <c r="J27" s="71">
        <f t="shared" si="0"/>
        <v>0</v>
      </c>
      <c r="K27" s="72">
        <f>H26*I27*58*8/12</f>
        <v>0</v>
      </c>
    </row>
    <row r="28" spans="1:11" ht="16.5" customHeight="1" x14ac:dyDescent="0.2">
      <c r="A28" s="56"/>
      <c r="B28" s="57"/>
      <c r="C28" s="58"/>
      <c r="D28" s="73" t="s">
        <v>35</v>
      </c>
      <c r="E28" s="6" t="s">
        <v>38</v>
      </c>
      <c r="F28" s="68">
        <v>38700</v>
      </c>
      <c r="G28" s="12"/>
      <c r="H28" s="69"/>
      <c r="I28" s="70"/>
      <c r="J28" s="71">
        <f t="shared" si="0"/>
        <v>0</v>
      </c>
      <c r="K28" s="72">
        <f>H26*I28*58/12</f>
        <v>0</v>
      </c>
    </row>
    <row r="29" spans="1:11" ht="16.5" customHeight="1" x14ac:dyDescent="0.2">
      <c r="A29" s="56"/>
      <c r="B29" s="57"/>
      <c r="C29" s="58"/>
      <c r="D29" s="73" t="s">
        <v>36</v>
      </c>
      <c r="E29" s="6" t="s">
        <v>38</v>
      </c>
      <c r="F29" s="68">
        <v>38700</v>
      </c>
      <c r="G29" s="12"/>
      <c r="H29" s="69"/>
      <c r="I29" s="70"/>
      <c r="J29" s="71">
        <f t="shared" si="0"/>
        <v>0</v>
      </c>
      <c r="K29" s="72">
        <f>H26*I29*58/12</f>
        <v>0</v>
      </c>
    </row>
    <row r="30" spans="1:11" ht="16.5" customHeight="1" x14ac:dyDescent="0.2">
      <c r="A30" s="56"/>
      <c r="B30" s="57"/>
      <c r="C30" s="58"/>
      <c r="D30" s="73" t="s">
        <v>37</v>
      </c>
      <c r="E30" s="6" t="s">
        <v>38</v>
      </c>
      <c r="F30" s="68">
        <v>38700</v>
      </c>
      <c r="G30" s="12"/>
      <c r="H30" s="69"/>
      <c r="I30" s="70"/>
      <c r="J30" s="71">
        <f t="shared" si="0"/>
        <v>0</v>
      </c>
      <c r="K30" s="72">
        <f>H26*I30*58/12</f>
        <v>0</v>
      </c>
    </row>
    <row r="31" spans="1:11" ht="16.5" customHeight="1" x14ac:dyDescent="0.2">
      <c r="A31" s="56"/>
      <c r="B31" s="57"/>
      <c r="C31" s="58"/>
      <c r="D31" s="73" t="s">
        <v>39</v>
      </c>
      <c r="E31" s="6" t="s">
        <v>38</v>
      </c>
      <c r="F31" s="68">
        <v>38700</v>
      </c>
      <c r="G31" s="12"/>
      <c r="H31" s="69"/>
      <c r="I31" s="70"/>
      <c r="J31" s="71">
        <f t="shared" si="0"/>
        <v>0</v>
      </c>
      <c r="K31" s="72">
        <f>H26*I31*58/12</f>
        <v>0</v>
      </c>
    </row>
    <row r="32" spans="1:11" ht="16.5" customHeight="1" x14ac:dyDescent="0.2">
      <c r="A32" s="56"/>
      <c r="B32" s="57"/>
      <c r="C32" s="58"/>
      <c r="D32" s="74" t="s">
        <v>53</v>
      </c>
      <c r="E32" s="14" t="s">
        <v>38</v>
      </c>
      <c r="F32" s="75">
        <v>9400</v>
      </c>
      <c r="G32" s="76"/>
      <c r="H32" s="69"/>
      <c r="I32" s="77"/>
      <c r="J32" s="71">
        <f t="shared" si="0"/>
        <v>0</v>
      </c>
      <c r="K32" s="78"/>
    </row>
    <row r="33" spans="1:11" ht="16.5" customHeight="1" x14ac:dyDescent="0.2">
      <c r="A33" s="56"/>
      <c r="B33" s="57"/>
      <c r="C33" s="58"/>
      <c r="D33" s="79" t="s">
        <v>2</v>
      </c>
      <c r="E33" s="80"/>
      <c r="F33" s="81">
        <v>9400</v>
      </c>
      <c r="G33" s="82"/>
      <c r="H33" s="83"/>
      <c r="I33" s="84"/>
      <c r="J33" s="85">
        <f t="shared" si="0"/>
        <v>0</v>
      </c>
      <c r="K33" s="86"/>
    </row>
    <row r="34" spans="1:11" ht="16.5" customHeight="1" x14ac:dyDescent="0.2">
      <c r="A34" s="56"/>
      <c r="B34" s="57"/>
      <c r="C34" s="87" t="s">
        <v>74</v>
      </c>
      <c r="D34" s="59" t="s">
        <v>29</v>
      </c>
      <c r="E34" s="60"/>
      <c r="F34" s="61">
        <v>434100</v>
      </c>
      <c r="G34" s="62"/>
      <c r="H34" s="63">
        <v>1383</v>
      </c>
      <c r="I34" s="64"/>
      <c r="J34" s="65">
        <f t="shared" si="0"/>
        <v>0</v>
      </c>
      <c r="K34" s="66">
        <f>H34*I34*58</f>
        <v>0</v>
      </c>
    </row>
    <row r="35" spans="1:11" ht="16.5" customHeight="1" x14ac:dyDescent="0.2">
      <c r="A35" s="56"/>
      <c r="B35" s="57"/>
      <c r="C35" s="58"/>
      <c r="D35" s="67" t="s">
        <v>34</v>
      </c>
      <c r="E35" s="7" t="s">
        <v>31</v>
      </c>
      <c r="F35" s="68">
        <v>289400</v>
      </c>
      <c r="G35" s="12"/>
      <c r="H35" s="69"/>
      <c r="I35" s="70"/>
      <c r="J35" s="71">
        <f t="shared" si="0"/>
        <v>0</v>
      </c>
      <c r="K35" s="72">
        <f>H34*I35*58*8/12</f>
        <v>0</v>
      </c>
    </row>
    <row r="36" spans="1:11" ht="16.5" customHeight="1" x14ac:dyDescent="0.2">
      <c r="A36" s="56"/>
      <c r="B36" s="57"/>
      <c r="C36" s="58"/>
      <c r="D36" s="73" t="s">
        <v>35</v>
      </c>
      <c r="E36" s="6" t="s">
        <v>38</v>
      </c>
      <c r="F36" s="68">
        <v>36200</v>
      </c>
      <c r="G36" s="12"/>
      <c r="H36" s="69"/>
      <c r="I36" s="70"/>
      <c r="J36" s="71">
        <f t="shared" si="0"/>
        <v>0</v>
      </c>
      <c r="K36" s="72">
        <f>H34*I36*58/12</f>
        <v>0</v>
      </c>
    </row>
    <row r="37" spans="1:11" ht="16.5" customHeight="1" x14ac:dyDescent="0.2">
      <c r="A37" s="56"/>
      <c r="B37" s="57"/>
      <c r="C37" s="58"/>
      <c r="D37" s="73" t="s">
        <v>36</v>
      </c>
      <c r="E37" s="6" t="s">
        <v>38</v>
      </c>
      <c r="F37" s="68">
        <v>36200</v>
      </c>
      <c r="G37" s="12"/>
      <c r="H37" s="69"/>
      <c r="I37" s="70"/>
      <c r="J37" s="71">
        <f t="shared" si="0"/>
        <v>0</v>
      </c>
      <c r="K37" s="72">
        <f>H34*I37*58/12</f>
        <v>0</v>
      </c>
    </row>
    <row r="38" spans="1:11" ht="16.5" customHeight="1" x14ac:dyDescent="0.2">
      <c r="A38" s="56"/>
      <c r="B38" s="57"/>
      <c r="C38" s="58"/>
      <c r="D38" s="73" t="s">
        <v>37</v>
      </c>
      <c r="E38" s="6" t="s">
        <v>38</v>
      </c>
      <c r="F38" s="68">
        <v>36200</v>
      </c>
      <c r="G38" s="12"/>
      <c r="H38" s="69"/>
      <c r="I38" s="70"/>
      <c r="J38" s="71">
        <f t="shared" si="0"/>
        <v>0</v>
      </c>
      <c r="K38" s="72">
        <f>H34*I38*58/12</f>
        <v>0</v>
      </c>
    </row>
    <row r="39" spans="1:11" ht="16.5" customHeight="1" x14ac:dyDescent="0.2">
      <c r="A39" s="56"/>
      <c r="B39" s="57"/>
      <c r="C39" s="58"/>
      <c r="D39" s="73" t="s">
        <v>39</v>
      </c>
      <c r="E39" s="6" t="s">
        <v>38</v>
      </c>
      <c r="F39" s="68">
        <v>36200</v>
      </c>
      <c r="G39" s="12"/>
      <c r="H39" s="69"/>
      <c r="I39" s="70"/>
      <c r="J39" s="71">
        <f t="shared" si="0"/>
        <v>0</v>
      </c>
      <c r="K39" s="72">
        <f>H34*I39*58/12</f>
        <v>0</v>
      </c>
    </row>
    <row r="40" spans="1:11" ht="16.5" customHeight="1" x14ac:dyDescent="0.2">
      <c r="A40" s="56"/>
      <c r="B40" s="57"/>
      <c r="C40" s="58"/>
      <c r="D40" s="74" t="s">
        <v>53</v>
      </c>
      <c r="E40" s="14" t="s">
        <v>38</v>
      </c>
      <c r="F40" s="75">
        <v>8800</v>
      </c>
      <c r="G40" s="76"/>
      <c r="H40" s="69"/>
      <c r="I40" s="77"/>
      <c r="J40" s="71">
        <f t="shared" si="0"/>
        <v>0</v>
      </c>
      <c r="K40" s="78"/>
    </row>
    <row r="41" spans="1:11" ht="16.5" customHeight="1" x14ac:dyDescent="0.2">
      <c r="A41" s="56"/>
      <c r="B41" s="88"/>
      <c r="C41" s="58"/>
      <c r="D41" s="79" t="s">
        <v>2</v>
      </c>
      <c r="E41" s="80"/>
      <c r="F41" s="81">
        <v>8800</v>
      </c>
      <c r="G41" s="82"/>
      <c r="H41" s="83"/>
      <c r="I41" s="84"/>
      <c r="J41" s="85">
        <f t="shared" si="0"/>
        <v>0</v>
      </c>
      <c r="K41" s="86"/>
    </row>
    <row r="42" spans="1:11" ht="16.5" customHeight="1" x14ac:dyDescent="0.2">
      <c r="A42" s="56"/>
      <c r="B42" s="57" t="s">
        <v>4</v>
      </c>
      <c r="C42" s="87" t="s">
        <v>75</v>
      </c>
      <c r="D42" s="89" t="s">
        <v>29</v>
      </c>
      <c r="E42" s="60"/>
      <c r="F42" s="90">
        <v>20000</v>
      </c>
      <c r="G42" s="91"/>
      <c r="H42" s="92">
        <v>67.400000000000006</v>
      </c>
      <c r="I42" s="93"/>
      <c r="J42" s="94">
        <f t="shared" si="0"/>
        <v>0</v>
      </c>
      <c r="K42" s="66">
        <f>H42*I42*58</f>
        <v>0</v>
      </c>
    </row>
    <row r="43" spans="1:11" ht="16.5" customHeight="1" x14ac:dyDescent="0.2">
      <c r="A43" s="56"/>
      <c r="B43" s="57"/>
      <c r="C43" s="58"/>
      <c r="D43" s="6" t="s">
        <v>86</v>
      </c>
      <c r="E43" s="6" t="s">
        <v>31</v>
      </c>
      <c r="F43" s="68">
        <v>14000</v>
      </c>
      <c r="G43" s="12"/>
      <c r="H43" s="69"/>
      <c r="I43" s="70"/>
      <c r="J43" s="71">
        <f t="shared" si="0"/>
        <v>0</v>
      </c>
      <c r="K43" s="95">
        <f>H42*I43*58*8/12</f>
        <v>0</v>
      </c>
    </row>
    <row r="44" spans="1:11" ht="16.5" customHeight="1" x14ac:dyDescent="0.2">
      <c r="A44" s="56"/>
      <c r="B44" s="57"/>
      <c r="C44" s="58"/>
      <c r="D44" s="6" t="s">
        <v>87</v>
      </c>
      <c r="E44" s="6" t="s">
        <v>31</v>
      </c>
      <c r="F44" s="68">
        <v>14000</v>
      </c>
      <c r="G44" s="12"/>
      <c r="H44" s="69"/>
      <c r="I44" s="70"/>
      <c r="J44" s="71">
        <f t="shared" si="0"/>
        <v>0</v>
      </c>
      <c r="K44" s="95">
        <f>H42*I44*58*8/12</f>
        <v>0</v>
      </c>
    </row>
    <row r="45" spans="1:11" ht="16.5" customHeight="1" x14ac:dyDescent="0.2">
      <c r="A45" s="56"/>
      <c r="B45" s="57"/>
      <c r="C45" s="58"/>
      <c r="D45" s="6" t="s">
        <v>20</v>
      </c>
      <c r="E45" s="6" t="s">
        <v>32</v>
      </c>
      <c r="F45" s="68">
        <v>6000</v>
      </c>
      <c r="G45" s="12"/>
      <c r="H45" s="69"/>
      <c r="I45" s="70"/>
      <c r="J45" s="71">
        <f t="shared" si="0"/>
        <v>0</v>
      </c>
      <c r="K45" s="95">
        <f>H42*I45*58*3/12</f>
        <v>0</v>
      </c>
    </row>
    <row r="46" spans="1:11" ht="16.5" customHeight="1" x14ac:dyDescent="0.2">
      <c r="A46" s="56"/>
      <c r="B46" s="57"/>
      <c r="C46" s="58"/>
      <c r="D46" s="6" t="s">
        <v>88</v>
      </c>
      <c r="E46" s="6" t="s">
        <v>33</v>
      </c>
      <c r="F46" s="68">
        <v>8000</v>
      </c>
      <c r="G46" s="12"/>
      <c r="H46" s="69"/>
      <c r="I46" s="70"/>
      <c r="J46" s="71">
        <f t="shared" si="0"/>
        <v>0</v>
      </c>
      <c r="K46" s="95">
        <f>H42*I46*58*4/12</f>
        <v>0</v>
      </c>
    </row>
    <row r="47" spans="1:11" ht="16.5" customHeight="1" x14ac:dyDescent="0.2">
      <c r="A47" s="56"/>
      <c r="B47" s="57"/>
      <c r="C47" s="58"/>
      <c r="D47" s="6" t="s">
        <v>89</v>
      </c>
      <c r="E47" s="6" t="s">
        <v>32</v>
      </c>
      <c r="F47" s="68">
        <v>6000</v>
      </c>
      <c r="G47" s="12"/>
      <c r="H47" s="69"/>
      <c r="I47" s="70"/>
      <c r="J47" s="71">
        <f t="shared" si="0"/>
        <v>0</v>
      </c>
      <c r="K47" s="95">
        <f>H42*I47*58*3/12</f>
        <v>0</v>
      </c>
    </row>
    <row r="48" spans="1:11" ht="16.5" customHeight="1" x14ac:dyDescent="0.2">
      <c r="A48" s="56"/>
      <c r="B48" s="57"/>
      <c r="C48" s="58"/>
      <c r="D48" s="96" t="s">
        <v>2</v>
      </c>
      <c r="E48" s="96"/>
      <c r="F48" s="81">
        <v>430</v>
      </c>
      <c r="G48" s="82"/>
      <c r="H48" s="83"/>
      <c r="I48" s="84"/>
      <c r="J48" s="71">
        <f t="shared" si="0"/>
        <v>0</v>
      </c>
      <c r="K48" s="86"/>
    </row>
    <row r="49" spans="1:11" ht="16.5" customHeight="1" x14ac:dyDescent="0.2">
      <c r="A49" s="56"/>
      <c r="B49" s="57"/>
      <c r="C49" s="87" t="s">
        <v>76</v>
      </c>
      <c r="D49" s="89" t="s">
        <v>29</v>
      </c>
      <c r="E49" s="60"/>
      <c r="F49" s="90">
        <v>20000</v>
      </c>
      <c r="G49" s="91"/>
      <c r="H49" s="92">
        <v>67.400000000000006</v>
      </c>
      <c r="I49" s="93"/>
      <c r="J49" s="94">
        <f t="shared" si="0"/>
        <v>0</v>
      </c>
      <c r="K49" s="66">
        <f>H49*I49*58</f>
        <v>0</v>
      </c>
    </row>
    <row r="50" spans="1:11" ht="16.5" customHeight="1" x14ac:dyDescent="0.2">
      <c r="A50" s="56"/>
      <c r="B50" s="57"/>
      <c r="C50" s="58"/>
      <c r="D50" s="6" t="s">
        <v>86</v>
      </c>
      <c r="E50" s="6" t="s">
        <v>31</v>
      </c>
      <c r="F50" s="68">
        <v>14000</v>
      </c>
      <c r="G50" s="12"/>
      <c r="H50" s="69"/>
      <c r="I50" s="70"/>
      <c r="J50" s="71">
        <f t="shared" si="0"/>
        <v>0</v>
      </c>
      <c r="K50" s="95">
        <f>H49*I50*58*8/12</f>
        <v>0</v>
      </c>
    </row>
    <row r="51" spans="1:11" ht="16.5" customHeight="1" x14ac:dyDescent="0.2">
      <c r="A51" s="56"/>
      <c r="B51" s="57"/>
      <c r="C51" s="58"/>
      <c r="D51" s="6" t="s">
        <v>87</v>
      </c>
      <c r="E51" s="6" t="s">
        <v>31</v>
      </c>
      <c r="F51" s="68">
        <v>14000</v>
      </c>
      <c r="G51" s="12"/>
      <c r="H51" s="69"/>
      <c r="I51" s="70"/>
      <c r="J51" s="71">
        <f t="shared" si="0"/>
        <v>0</v>
      </c>
      <c r="K51" s="95">
        <f>H49*I51*58*8/12</f>
        <v>0</v>
      </c>
    </row>
    <row r="52" spans="1:11" ht="16.5" customHeight="1" x14ac:dyDescent="0.2">
      <c r="A52" s="56"/>
      <c r="B52" s="57"/>
      <c r="C52" s="58"/>
      <c r="D52" s="6" t="s">
        <v>20</v>
      </c>
      <c r="E52" s="6" t="s">
        <v>32</v>
      </c>
      <c r="F52" s="68">
        <v>6000</v>
      </c>
      <c r="G52" s="12"/>
      <c r="H52" s="69"/>
      <c r="I52" s="70"/>
      <c r="J52" s="71">
        <f t="shared" si="0"/>
        <v>0</v>
      </c>
      <c r="K52" s="95">
        <f>H49*I52*58*3/12</f>
        <v>0</v>
      </c>
    </row>
    <row r="53" spans="1:11" ht="16.5" customHeight="1" x14ac:dyDescent="0.2">
      <c r="A53" s="56"/>
      <c r="B53" s="57"/>
      <c r="C53" s="58"/>
      <c r="D53" s="6" t="s">
        <v>88</v>
      </c>
      <c r="E53" s="6" t="s">
        <v>33</v>
      </c>
      <c r="F53" s="68">
        <v>8000</v>
      </c>
      <c r="G53" s="12"/>
      <c r="H53" s="69"/>
      <c r="I53" s="70"/>
      <c r="J53" s="71">
        <f t="shared" si="0"/>
        <v>0</v>
      </c>
      <c r="K53" s="95">
        <f>H49*I53*58*4/12</f>
        <v>0</v>
      </c>
    </row>
    <row r="54" spans="1:11" ht="16.5" customHeight="1" x14ac:dyDescent="0.2">
      <c r="A54" s="56"/>
      <c r="B54" s="57"/>
      <c r="C54" s="58"/>
      <c r="D54" s="6" t="s">
        <v>89</v>
      </c>
      <c r="E54" s="6" t="s">
        <v>32</v>
      </c>
      <c r="F54" s="68">
        <v>6000</v>
      </c>
      <c r="G54" s="12"/>
      <c r="H54" s="69"/>
      <c r="I54" s="70"/>
      <c r="J54" s="71">
        <f t="shared" si="0"/>
        <v>0</v>
      </c>
      <c r="K54" s="95">
        <f>H49*I54*58*3/12</f>
        <v>0</v>
      </c>
    </row>
    <row r="55" spans="1:11" ht="16.5" customHeight="1" x14ac:dyDescent="0.2">
      <c r="A55" s="56"/>
      <c r="B55" s="57"/>
      <c r="C55" s="58"/>
      <c r="D55" s="96" t="s">
        <v>2</v>
      </c>
      <c r="E55" s="96"/>
      <c r="F55" s="81">
        <v>430</v>
      </c>
      <c r="G55" s="82"/>
      <c r="H55" s="83"/>
      <c r="I55" s="84"/>
      <c r="J55" s="71">
        <f t="shared" si="0"/>
        <v>0</v>
      </c>
      <c r="K55" s="86"/>
    </row>
    <row r="56" spans="1:11" ht="16.5" customHeight="1" x14ac:dyDescent="0.2">
      <c r="A56" s="97" t="s">
        <v>9</v>
      </c>
      <c r="B56" s="98" t="s">
        <v>5</v>
      </c>
      <c r="C56" s="99"/>
      <c r="D56" s="89" t="s">
        <v>7</v>
      </c>
      <c r="E56" s="60"/>
      <c r="F56" s="90">
        <v>90</v>
      </c>
      <c r="G56" s="91"/>
      <c r="H56" s="100"/>
      <c r="I56" s="93"/>
      <c r="J56" s="101">
        <f>G56*I56</f>
        <v>0</v>
      </c>
      <c r="K56" s="102"/>
    </row>
    <row r="57" spans="1:11" ht="16.5" customHeight="1" x14ac:dyDescent="0.2">
      <c r="A57" s="56"/>
      <c r="B57" s="103" t="s">
        <v>6</v>
      </c>
      <c r="C57" s="104"/>
      <c r="D57" s="105" t="s">
        <v>7</v>
      </c>
      <c r="E57" s="106"/>
      <c r="F57" s="68">
        <v>80</v>
      </c>
      <c r="G57" s="12"/>
      <c r="H57" s="107"/>
      <c r="I57" s="70"/>
      <c r="J57" s="108">
        <f>G57*I57</f>
        <v>0</v>
      </c>
      <c r="K57" s="109"/>
    </row>
    <row r="58" spans="1:11" ht="16.5" customHeight="1" x14ac:dyDescent="0.2">
      <c r="A58" s="56"/>
      <c r="B58" s="103" t="s">
        <v>8</v>
      </c>
      <c r="C58" s="104"/>
      <c r="D58" s="105" t="s">
        <v>7</v>
      </c>
      <c r="E58" s="106"/>
      <c r="F58" s="68">
        <v>65</v>
      </c>
      <c r="G58" s="12"/>
      <c r="H58" s="107"/>
      <c r="I58" s="70"/>
      <c r="J58" s="108">
        <f t="shared" si="0"/>
        <v>0</v>
      </c>
      <c r="K58" s="109"/>
    </row>
    <row r="59" spans="1:11" ht="16.5" customHeight="1" x14ac:dyDescent="0.2">
      <c r="A59" s="56"/>
      <c r="B59" s="110" t="s">
        <v>14</v>
      </c>
      <c r="C59" s="111"/>
      <c r="D59" s="130" t="s">
        <v>72</v>
      </c>
      <c r="E59" s="131"/>
      <c r="F59" s="75">
        <v>1500</v>
      </c>
      <c r="G59" s="76"/>
      <c r="H59" s="107"/>
      <c r="I59" s="77"/>
      <c r="J59" s="108">
        <f t="shared" si="0"/>
        <v>0</v>
      </c>
      <c r="K59" s="109"/>
    </row>
    <row r="60" spans="1:11" ht="16.5" customHeight="1" x14ac:dyDescent="0.2">
      <c r="A60" s="132" t="s">
        <v>11</v>
      </c>
      <c r="B60" s="30"/>
      <c r="C60" s="30"/>
      <c r="D60" s="30"/>
      <c r="E60" s="30"/>
      <c r="F60" s="30"/>
      <c r="G60" s="30"/>
      <c r="H60" s="30"/>
      <c r="I60" s="133"/>
      <c r="J60" s="119">
        <f>SUM(J10:J59)</f>
        <v>0</v>
      </c>
      <c r="K60" s="134">
        <f>SUM(K10:K55)</f>
        <v>0</v>
      </c>
    </row>
    <row r="61" spans="1:11" ht="9.7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</row>
    <row r="62" spans="1:11" ht="16.5" customHeight="1" x14ac:dyDescent="0.2">
      <c r="B62" s="32"/>
      <c r="C62" s="32"/>
      <c r="D62" s="32"/>
      <c r="E62" s="32"/>
      <c r="F62" s="32"/>
      <c r="G62" s="32"/>
      <c r="H62" s="32"/>
      <c r="I62" s="32"/>
      <c r="J62" s="32"/>
      <c r="K62" s="32"/>
    </row>
    <row r="63" spans="1:11" ht="16.5" customHeight="1" x14ac:dyDescent="0.2">
      <c r="A63" s="13" t="s">
        <v>43</v>
      </c>
      <c r="B63" s="32"/>
      <c r="C63" s="32"/>
      <c r="D63" s="32"/>
      <c r="E63" s="36"/>
      <c r="F63" s="32"/>
      <c r="G63" s="32"/>
      <c r="H63" s="32"/>
      <c r="I63" s="32"/>
      <c r="J63" s="32"/>
      <c r="K63" s="28"/>
    </row>
    <row r="64" spans="1:11" ht="16.5" customHeight="1" x14ac:dyDescent="0.2">
      <c r="A64" s="121"/>
      <c r="B64" s="122"/>
      <c r="C64" s="122"/>
      <c r="D64" s="122"/>
      <c r="E64" s="122"/>
      <c r="F64" s="122"/>
      <c r="G64" s="122"/>
      <c r="H64" s="122"/>
      <c r="I64" s="122"/>
      <c r="J64" s="122"/>
      <c r="K64" s="123"/>
    </row>
    <row r="65" spans="1:11" ht="16.5" customHeight="1" x14ac:dyDescent="0.2">
      <c r="A65" s="124"/>
      <c r="B65" s="125"/>
      <c r="C65" s="125"/>
      <c r="D65" s="125"/>
      <c r="E65" s="125"/>
      <c r="F65" s="125"/>
      <c r="G65" s="125"/>
      <c r="H65" s="125"/>
      <c r="I65" s="125"/>
      <c r="J65" s="125"/>
      <c r="K65" s="126"/>
    </row>
    <row r="66" spans="1:11" ht="16.5" customHeight="1" x14ac:dyDescent="0.2">
      <c r="A66" s="124"/>
      <c r="B66" s="125"/>
      <c r="C66" s="125"/>
      <c r="D66" s="125"/>
      <c r="E66" s="125"/>
      <c r="F66" s="125"/>
      <c r="G66" s="125"/>
      <c r="H66" s="125"/>
      <c r="I66" s="125"/>
      <c r="J66" s="125"/>
      <c r="K66" s="126"/>
    </row>
    <row r="67" spans="1:11" ht="16.5" customHeight="1" x14ac:dyDescent="0.2">
      <c r="A67" s="127"/>
      <c r="B67" s="128"/>
      <c r="C67" s="128"/>
      <c r="D67" s="128"/>
      <c r="E67" s="128"/>
      <c r="F67" s="128"/>
      <c r="G67" s="128"/>
      <c r="H67" s="128"/>
      <c r="I67" s="128"/>
      <c r="J67" s="128"/>
      <c r="K67" s="129"/>
    </row>
    <row r="68" spans="1:11" ht="9" customHeight="1" x14ac:dyDescent="0.2">
      <c r="A68" s="32"/>
      <c r="B68" s="32"/>
      <c r="C68" s="32"/>
      <c r="D68" s="32"/>
      <c r="E68" s="36"/>
      <c r="F68" s="32"/>
      <c r="G68" s="32"/>
      <c r="H68" s="32"/>
      <c r="I68" s="32"/>
      <c r="J68" s="32"/>
      <c r="K68" s="28"/>
    </row>
    <row r="69" spans="1:11" ht="25.5" customHeight="1" x14ac:dyDescent="0.2">
      <c r="A69" s="32"/>
      <c r="B69" s="32"/>
      <c r="C69" s="32"/>
      <c r="D69" s="32"/>
      <c r="E69" s="36"/>
      <c r="F69" s="32"/>
      <c r="G69" s="32"/>
      <c r="H69" s="32"/>
      <c r="I69" s="32"/>
      <c r="J69" s="32"/>
      <c r="K69" s="28"/>
    </row>
    <row r="70" spans="1:11" ht="25.5" customHeight="1" x14ac:dyDescent="0.2">
      <c r="A70" s="32"/>
      <c r="B70" s="32"/>
      <c r="C70" s="32"/>
      <c r="D70" s="32"/>
      <c r="E70" s="36"/>
      <c r="F70" s="32"/>
      <c r="G70" s="32"/>
      <c r="H70" s="32"/>
      <c r="I70" s="32"/>
      <c r="J70" s="32"/>
      <c r="K70" s="28"/>
    </row>
    <row r="71" spans="1:11" ht="25.5" customHeight="1" x14ac:dyDescent="0.2">
      <c r="A71" s="15" t="s">
        <v>49</v>
      </c>
    </row>
    <row r="72" spans="1:11" ht="25.5" customHeight="1" x14ac:dyDescent="0.2"/>
    <row r="73" spans="1:11" ht="25.5" customHeight="1" x14ac:dyDescent="0.2">
      <c r="A73" s="16" t="s">
        <v>47</v>
      </c>
      <c r="B73" s="16"/>
      <c r="C73" s="17" t="e">
        <f>(SUM(J10:J15,J18:J23,J26:J31,J34:J39)/SUM(G10,G18,G26,G34)+SUM(J16,J24,J32,J40)/SUM(G16,G24,G32,G40)/12)/I5</f>
        <v>#DIV/0!</v>
      </c>
    </row>
    <row r="74" spans="1:11" ht="25.5" customHeight="1" x14ac:dyDescent="0.2">
      <c r="A74" s="16"/>
      <c r="B74" s="16"/>
      <c r="C74" s="18"/>
    </row>
    <row r="75" spans="1:11" ht="25.5" customHeight="1" x14ac:dyDescent="0.2">
      <c r="A75" s="16" t="s">
        <v>48</v>
      </c>
      <c r="B75" s="16"/>
      <c r="C75" s="17" t="e">
        <f>SUM(J42:J47,J49:J54)/SUM(G42,G49)/I5</f>
        <v>#DIV/0!</v>
      </c>
    </row>
    <row r="76" spans="1:11" ht="25.5" customHeight="1" x14ac:dyDescent="0.2"/>
  </sheetData>
  <sheetProtection sheet="1" objects="1" scenarios="1"/>
  <mergeCells count="47">
    <mergeCell ref="A60:I60"/>
    <mergeCell ref="A64:K64"/>
    <mergeCell ref="A65:K65"/>
    <mergeCell ref="A66:K66"/>
    <mergeCell ref="A67:K67"/>
    <mergeCell ref="D56:E56"/>
    <mergeCell ref="H56:H59"/>
    <mergeCell ref="K56:K59"/>
    <mergeCell ref="D57:E57"/>
    <mergeCell ref="D58:E58"/>
    <mergeCell ref="D59:E59"/>
    <mergeCell ref="C42:C48"/>
    <mergeCell ref="D42:E42"/>
    <mergeCell ref="H42:H48"/>
    <mergeCell ref="D48:E48"/>
    <mergeCell ref="C49:C55"/>
    <mergeCell ref="D49:E49"/>
    <mergeCell ref="H49:H55"/>
    <mergeCell ref="D55:E55"/>
    <mergeCell ref="C26:C33"/>
    <mergeCell ref="D26:E26"/>
    <mergeCell ref="H26:H33"/>
    <mergeCell ref="D33:E33"/>
    <mergeCell ref="C34:C41"/>
    <mergeCell ref="D34:E34"/>
    <mergeCell ref="H34:H41"/>
    <mergeCell ref="D41:E41"/>
    <mergeCell ref="C10:C17"/>
    <mergeCell ref="D10:E10"/>
    <mergeCell ref="H10:H17"/>
    <mergeCell ref="D17:E17"/>
    <mergeCell ref="C18:C25"/>
    <mergeCell ref="D18:E18"/>
    <mergeCell ref="H18:H25"/>
    <mergeCell ref="D25:E25"/>
    <mergeCell ref="G1:K1"/>
    <mergeCell ref="A3:K3"/>
    <mergeCell ref="A7:B9"/>
    <mergeCell ref="C7:J7"/>
    <mergeCell ref="C8:C9"/>
    <mergeCell ref="D8:E9"/>
    <mergeCell ref="F8:F9"/>
    <mergeCell ref="G8:G9"/>
    <mergeCell ref="H8:H9"/>
    <mergeCell ref="I8:I9"/>
    <mergeCell ref="J8:J9"/>
    <mergeCell ref="K8:K9"/>
  </mergeCells>
  <phoneticPr fontId="2"/>
  <pageMargins left="0.78740157480314965" right="0.39370078740157483" top="0.39370078740157483" bottom="0.19685039370078741" header="0.51181102362204722" footer="0.51181102362204722"/>
  <pageSetup paperSize="9" scale="67" orientation="portrait" r:id="rId1"/>
  <headerFooter alignWithMargins="0"/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記入要領</vt:lpstr>
      <vt:lpstr>利用料金提案表(浜松町館)</vt:lpstr>
      <vt:lpstr>利用料金提案表(台東館)</vt:lpstr>
      <vt:lpstr>記入要領!Print_Area</vt:lpstr>
      <vt:lpstr>'利用料金提案表(台東館)'!Print_Titles</vt:lpstr>
      <vt:lpstr>'利用料金提案表(浜松町館)'!Print_Titles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中嶋　崇博</cp:lastModifiedBy>
  <cp:lastPrinted>2025-06-19T08:18:24Z</cp:lastPrinted>
  <dcterms:created xsi:type="dcterms:W3CDTF">2005-05-12T00:14:08Z</dcterms:created>
  <dcterms:modified xsi:type="dcterms:W3CDTF">2025-07-11T11:35:53Z</dcterms:modified>
</cp:coreProperties>
</file>